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. ГОСКОНТРАКТЫ\1. В РАБОТЕ\ДЕТАЛИ (ДБФ, июнь)\"/>
    </mc:Choice>
  </mc:AlternateContent>
  <xr:revisionPtr revIDLastSave="0" documentId="13_ncr:1_{BE05CFCE-05CA-47DF-8CA7-270C071891F5}" xr6:coauthVersionLast="47" xr6:coauthVersionMax="47" xr10:uidLastSave="{00000000-0000-0000-0000-000000000000}"/>
  <bookViews>
    <workbookView xWindow="28680" yWindow="-120" windowWidth="19440" windowHeight="15000" xr2:uid="{00000000-000D-0000-FFFF-FFFF00000000}"/>
  </bookViews>
  <sheets>
    <sheet name="НМЦК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42" l="1"/>
  <c r="L75" i="42" s="1"/>
  <c r="M75" i="42" s="1"/>
  <c r="N75" i="42" s="1"/>
  <c r="H75" i="42"/>
  <c r="I75" i="42" s="1"/>
  <c r="J75" i="42" s="1"/>
  <c r="K74" i="42"/>
  <c r="L74" i="42" s="1"/>
  <c r="M74" i="42" s="1"/>
  <c r="N74" i="42" s="1"/>
  <c r="H74" i="42"/>
  <c r="I74" i="42" s="1"/>
  <c r="J74" i="42" s="1"/>
  <c r="K73" i="42"/>
  <c r="L73" i="42" s="1"/>
  <c r="M73" i="42" s="1"/>
  <c r="N73" i="42" s="1"/>
  <c r="H73" i="42"/>
  <c r="I73" i="42" s="1"/>
  <c r="J73" i="42" s="1"/>
  <c r="K72" i="42"/>
  <c r="L72" i="42" s="1"/>
  <c r="M72" i="42" s="1"/>
  <c r="N72" i="42" s="1"/>
  <c r="H72" i="42"/>
  <c r="I72" i="42" s="1"/>
  <c r="J72" i="42" s="1"/>
  <c r="K71" i="42"/>
  <c r="L71" i="42" s="1"/>
  <c r="M71" i="42" s="1"/>
  <c r="N71" i="42" s="1"/>
  <c r="H71" i="42"/>
  <c r="I71" i="42" s="1"/>
  <c r="J71" i="42" s="1"/>
  <c r="K70" i="42"/>
  <c r="L70" i="42" s="1"/>
  <c r="M70" i="42" s="1"/>
  <c r="N70" i="42" s="1"/>
  <c r="H70" i="42"/>
  <c r="I70" i="42" s="1"/>
  <c r="J70" i="42" s="1"/>
  <c r="K69" i="42"/>
  <c r="L69" i="42" s="1"/>
  <c r="M69" i="42" s="1"/>
  <c r="N69" i="42" s="1"/>
  <c r="H69" i="42"/>
  <c r="I69" i="42" s="1"/>
  <c r="J69" i="42" s="1"/>
  <c r="K68" i="42"/>
  <c r="L68" i="42" s="1"/>
  <c r="M68" i="42" s="1"/>
  <c r="N68" i="42" s="1"/>
  <c r="H68" i="42"/>
  <c r="I68" i="42" s="1"/>
  <c r="J68" i="42" s="1"/>
  <c r="K67" i="42"/>
  <c r="L67" i="42" s="1"/>
  <c r="M67" i="42" s="1"/>
  <c r="N67" i="42" s="1"/>
  <c r="H67" i="42"/>
  <c r="I67" i="42" s="1"/>
  <c r="J67" i="42" s="1"/>
  <c r="K66" i="42"/>
  <c r="L66" i="42" s="1"/>
  <c r="M66" i="42" s="1"/>
  <c r="N66" i="42" s="1"/>
  <c r="H66" i="42"/>
  <c r="I66" i="42" s="1"/>
  <c r="J66" i="42" s="1"/>
  <c r="K65" i="42"/>
  <c r="L65" i="42" s="1"/>
  <c r="M65" i="42" s="1"/>
  <c r="N65" i="42" s="1"/>
  <c r="H65" i="42"/>
  <c r="I65" i="42" s="1"/>
  <c r="J65" i="42" s="1"/>
  <c r="H5" i="42" l="1"/>
  <c r="K5" i="42"/>
  <c r="L5" i="42" s="1"/>
  <c r="M5" i="42" s="1"/>
  <c r="N5" i="42" s="1"/>
  <c r="H6" i="42"/>
  <c r="I6" i="42" s="1"/>
  <c r="J6" i="42" s="1"/>
  <c r="K6" i="42"/>
  <c r="L6" i="42" s="1"/>
  <c r="M6" i="42" s="1"/>
  <c r="N6" i="42" s="1"/>
  <c r="H7" i="42"/>
  <c r="I7" i="42" s="1"/>
  <c r="J7" i="42" s="1"/>
  <c r="K7" i="42"/>
  <c r="L7" i="42" s="1"/>
  <c r="M7" i="42" s="1"/>
  <c r="N7" i="42" s="1"/>
  <c r="H8" i="42"/>
  <c r="I8" i="42" s="1"/>
  <c r="J8" i="42" s="1"/>
  <c r="K8" i="42"/>
  <c r="L8" i="42" s="1"/>
  <c r="M8" i="42" s="1"/>
  <c r="N8" i="42" s="1"/>
  <c r="H9" i="42"/>
  <c r="I9" i="42" s="1"/>
  <c r="J9" i="42" s="1"/>
  <c r="K9" i="42"/>
  <c r="L9" i="42" s="1"/>
  <c r="M9" i="42" s="1"/>
  <c r="N9" i="42" s="1"/>
  <c r="H10" i="42"/>
  <c r="I10" i="42" s="1"/>
  <c r="J10" i="42" s="1"/>
  <c r="K10" i="42"/>
  <c r="L10" i="42" s="1"/>
  <c r="M10" i="42" s="1"/>
  <c r="N10" i="42" s="1"/>
  <c r="H11" i="42"/>
  <c r="I11" i="42" s="1"/>
  <c r="J11" i="42" s="1"/>
  <c r="K11" i="42"/>
  <c r="L11" i="42" s="1"/>
  <c r="M11" i="42" s="1"/>
  <c r="N11" i="42" s="1"/>
  <c r="H12" i="42"/>
  <c r="I12" i="42" s="1"/>
  <c r="J12" i="42" s="1"/>
  <c r="K12" i="42"/>
  <c r="L12" i="42" s="1"/>
  <c r="M12" i="42" s="1"/>
  <c r="N12" i="42" s="1"/>
  <c r="H13" i="42"/>
  <c r="I13" i="42" s="1"/>
  <c r="J13" i="42" s="1"/>
  <c r="K13" i="42"/>
  <c r="L13" i="42" s="1"/>
  <c r="M13" i="42" s="1"/>
  <c r="N13" i="42" s="1"/>
  <c r="H14" i="42"/>
  <c r="I14" i="42" s="1"/>
  <c r="J14" i="42" s="1"/>
  <c r="K14" i="42"/>
  <c r="L14" i="42" s="1"/>
  <c r="M14" i="42" s="1"/>
  <c r="N14" i="42" s="1"/>
  <c r="H15" i="42"/>
  <c r="I15" i="42" s="1"/>
  <c r="J15" i="42" s="1"/>
  <c r="K15" i="42"/>
  <c r="L15" i="42" s="1"/>
  <c r="M15" i="42" s="1"/>
  <c r="N15" i="42" s="1"/>
  <c r="H16" i="42"/>
  <c r="I16" i="42" s="1"/>
  <c r="J16" i="42" s="1"/>
  <c r="K16" i="42"/>
  <c r="L16" i="42" s="1"/>
  <c r="M16" i="42" s="1"/>
  <c r="N16" i="42" s="1"/>
  <c r="H17" i="42"/>
  <c r="I17" i="42" s="1"/>
  <c r="J17" i="42" s="1"/>
  <c r="K17" i="42"/>
  <c r="L17" i="42" s="1"/>
  <c r="M17" i="42" s="1"/>
  <c r="N17" i="42" s="1"/>
  <c r="H18" i="42"/>
  <c r="I18" i="42" s="1"/>
  <c r="J18" i="42" s="1"/>
  <c r="K18" i="42"/>
  <c r="L18" i="42" s="1"/>
  <c r="M18" i="42" s="1"/>
  <c r="N18" i="42" s="1"/>
  <c r="H19" i="42"/>
  <c r="I19" i="42" s="1"/>
  <c r="J19" i="42" s="1"/>
  <c r="K19" i="42"/>
  <c r="L19" i="42" s="1"/>
  <c r="M19" i="42" s="1"/>
  <c r="N19" i="42" s="1"/>
  <c r="H20" i="42"/>
  <c r="I20" i="42" s="1"/>
  <c r="J20" i="42" s="1"/>
  <c r="K20" i="42"/>
  <c r="L20" i="42" s="1"/>
  <c r="M20" i="42" s="1"/>
  <c r="N20" i="42" s="1"/>
  <c r="H21" i="42"/>
  <c r="I21" i="42" s="1"/>
  <c r="J21" i="42" s="1"/>
  <c r="K21" i="42"/>
  <c r="L21" i="42" s="1"/>
  <c r="M21" i="42" s="1"/>
  <c r="N21" i="42" s="1"/>
  <c r="H22" i="42"/>
  <c r="I22" i="42" s="1"/>
  <c r="J22" i="42" s="1"/>
  <c r="K22" i="42"/>
  <c r="L22" i="42" s="1"/>
  <c r="M22" i="42" s="1"/>
  <c r="N22" i="42" s="1"/>
  <c r="H23" i="42"/>
  <c r="I23" i="42" s="1"/>
  <c r="J23" i="42" s="1"/>
  <c r="K23" i="42"/>
  <c r="L23" i="42" s="1"/>
  <c r="M23" i="42" s="1"/>
  <c r="N23" i="42" s="1"/>
  <c r="H24" i="42"/>
  <c r="I24" i="42" s="1"/>
  <c r="J24" i="42" s="1"/>
  <c r="K24" i="42"/>
  <c r="L24" i="42" s="1"/>
  <c r="M24" i="42" s="1"/>
  <c r="N24" i="42" s="1"/>
  <c r="H25" i="42"/>
  <c r="I25" i="42" s="1"/>
  <c r="J25" i="42" s="1"/>
  <c r="K25" i="42"/>
  <c r="L25" i="42" s="1"/>
  <c r="M25" i="42" s="1"/>
  <c r="N25" i="42" s="1"/>
  <c r="H26" i="42"/>
  <c r="I26" i="42" s="1"/>
  <c r="J26" i="42" s="1"/>
  <c r="K26" i="42"/>
  <c r="L26" i="42" s="1"/>
  <c r="M26" i="42" s="1"/>
  <c r="N26" i="42" s="1"/>
  <c r="H27" i="42"/>
  <c r="I27" i="42" s="1"/>
  <c r="J27" i="42" s="1"/>
  <c r="K27" i="42"/>
  <c r="L27" i="42" s="1"/>
  <c r="M27" i="42" s="1"/>
  <c r="N27" i="42" s="1"/>
  <c r="H28" i="42"/>
  <c r="I28" i="42" s="1"/>
  <c r="J28" i="42" s="1"/>
  <c r="K28" i="42"/>
  <c r="L28" i="42" s="1"/>
  <c r="M28" i="42" s="1"/>
  <c r="N28" i="42" s="1"/>
  <c r="H29" i="42"/>
  <c r="I29" i="42" s="1"/>
  <c r="J29" i="42" s="1"/>
  <c r="K29" i="42"/>
  <c r="L29" i="42" s="1"/>
  <c r="M29" i="42" s="1"/>
  <c r="N29" i="42" s="1"/>
  <c r="H30" i="42"/>
  <c r="I30" i="42" s="1"/>
  <c r="J30" i="42" s="1"/>
  <c r="K30" i="42"/>
  <c r="L30" i="42" s="1"/>
  <c r="M30" i="42" s="1"/>
  <c r="N30" i="42" s="1"/>
  <c r="H31" i="42"/>
  <c r="I31" i="42" s="1"/>
  <c r="J31" i="42" s="1"/>
  <c r="K31" i="42"/>
  <c r="L31" i="42" s="1"/>
  <c r="M31" i="42" s="1"/>
  <c r="N31" i="42" s="1"/>
  <c r="H32" i="42"/>
  <c r="I32" i="42" s="1"/>
  <c r="J32" i="42" s="1"/>
  <c r="K32" i="42"/>
  <c r="L32" i="42" s="1"/>
  <c r="M32" i="42" s="1"/>
  <c r="N32" i="42" s="1"/>
  <c r="H33" i="42"/>
  <c r="I33" i="42" s="1"/>
  <c r="J33" i="42" s="1"/>
  <c r="K33" i="42"/>
  <c r="L33" i="42" s="1"/>
  <c r="M33" i="42" s="1"/>
  <c r="N33" i="42" s="1"/>
  <c r="H34" i="42"/>
  <c r="I34" i="42" s="1"/>
  <c r="J34" i="42" s="1"/>
  <c r="K34" i="42"/>
  <c r="L34" i="42" s="1"/>
  <c r="M34" i="42" s="1"/>
  <c r="N34" i="42" s="1"/>
  <c r="H35" i="42"/>
  <c r="I35" i="42" s="1"/>
  <c r="J35" i="42" s="1"/>
  <c r="K35" i="42"/>
  <c r="L35" i="42" s="1"/>
  <c r="M35" i="42" s="1"/>
  <c r="N35" i="42" s="1"/>
  <c r="H36" i="42"/>
  <c r="I36" i="42" s="1"/>
  <c r="J36" i="42" s="1"/>
  <c r="K36" i="42"/>
  <c r="L36" i="42" s="1"/>
  <c r="M36" i="42" s="1"/>
  <c r="N36" i="42" s="1"/>
  <c r="H37" i="42"/>
  <c r="I37" i="42" s="1"/>
  <c r="J37" i="42" s="1"/>
  <c r="K37" i="42"/>
  <c r="L37" i="42" s="1"/>
  <c r="M37" i="42" s="1"/>
  <c r="N37" i="42" s="1"/>
  <c r="H38" i="42"/>
  <c r="I38" i="42" s="1"/>
  <c r="J38" i="42" s="1"/>
  <c r="K38" i="42"/>
  <c r="L38" i="42" s="1"/>
  <c r="M38" i="42" s="1"/>
  <c r="N38" i="42" s="1"/>
  <c r="H39" i="42"/>
  <c r="I39" i="42" s="1"/>
  <c r="J39" i="42" s="1"/>
  <c r="K39" i="42"/>
  <c r="L39" i="42" s="1"/>
  <c r="M39" i="42" s="1"/>
  <c r="N39" i="42" s="1"/>
  <c r="H40" i="42"/>
  <c r="I40" i="42" s="1"/>
  <c r="J40" i="42" s="1"/>
  <c r="K40" i="42"/>
  <c r="L40" i="42" s="1"/>
  <c r="M40" i="42" s="1"/>
  <c r="N40" i="42" s="1"/>
  <c r="H41" i="42"/>
  <c r="I41" i="42" s="1"/>
  <c r="J41" i="42" s="1"/>
  <c r="K41" i="42"/>
  <c r="L41" i="42" s="1"/>
  <c r="M41" i="42" s="1"/>
  <c r="N41" i="42" s="1"/>
  <c r="H42" i="42"/>
  <c r="I42" i="42" s="1"/>
  <c r="J42" i="42" s="1"/>
  <c r="K42" i="42"/>
  <c r="L42" i="42" s="1"/>
  <c r="M42" i="42" s="1"/>
  <c r="N42" i="42" s="1"/>
  <c r="H43" i="42"/>
  <c r="I43" i="42" s="1"/>
  <c r="J43" i="42" s="1"/>
  <c r="K43" i="42"/>
  <c r="L43" i="42" s="1"/>
  <c r="M43" i="42" s="1"/>
  <c r="N43" i="42" s="1"/>
  <c r="H44" i="42"/>
  <c r="I44" i="42" s="1"/>
  <c r="J44" i="42" s="1"/>
  <c r="K44" i="42"/>
  <c r="L44" i="42" s="1"/>
  <c r="M44" i="42" s="1"/>
  <c r="N44" i="42" s="1"/>
  <c r="H45" i="42"/>
  <c r="I45" i="42" s="1"/>
  <c r="J45" i="42" s="1"/>
  <c r="K45" i="42"/>
  <c r="L45" i="42" s="1"/>
  <c r="M45" i="42" s="1"/>
  <c r="N45" i="42" s="1"/>
  <c r="H46" i="42"/>
  <c r="I46" i="42" s="1"/>
  <c r="J46" i="42" s="1"/>
  <c r="K46" i="42"/>
  <c r="L46" i="42" s="1"/>
  <c r="M46" i="42" s="1"/>
  <c r="N46" i="42" s="1"/>
  <c r="H47" i="42"/>
  <c r="I47" i="42" s="1"/>
  <c r="J47" i="42" s="1"/>
  <c r="K47" i="42"/>
  <c r="L47" i="42" s="1"/>
  <c r="M47" i="42" s="1"/>
  <c r="N47" i="42" s="1"/>
  <c r="H48" i="42"/>
  <c r="I48" i="42" s="1"/>
  <c r="J48" i="42" s="1"/>
  <c r="K48" i="42"/>
  <c r="L48" i="42" s="1"/>
  <c r="M48" i="42" s="1"/>
  <c r="N48" i="42" s="1"/>
  <c r="H49" i="42"/>
  <c r="I49" i="42" s="1"/>
  <c r="J49" i="42" s="1"/>
  <c r="K49" i="42"/>
  <c r="L49" i="42" s="1"/>
  <c r="M49" i="42" s="1"/>
  <c r="N49" i="42" s="1"/>
  <c r="H50" i="42"/>
  <c r="I50" i="42" s="1"/>
  <c r="J50" i="42" s="1"/>
  <c r="K50" i="42"/>
  <c r="L50" i="42" s="1"/>
  <c r="M50" i="42" s="1"/>
  <c r="N50" i="42" s="1"/>
  <c r="H51" i="42"/>
  <c r="I51" i="42" s="1"/>
  <c r="J51" i="42" s="1"/>
  <c r="K51" i="42"/>
  <c r="L51" i="42" s="1"/>
  <c r="M51" i="42" s="1"/>
  <c r="N51" i="42" s="1"/>
  <c r="H52" i="42"/>
  <c r="I52" i="42" s="1"/>
  <c r="J52" i="42" s="1"/>
  <c r="K52" i="42"/>
  <c r="L52" i="42" s="1"/>
  <c r="M52" i="42" s="1"/>
  <c r="N52" i="42" s="1"/>
  <c r="H53" i="42"/>
  <c r="I53" i="42" s="1"/>
  <c r="J53" i="42" s="1"/>
  <c r="K53" i="42"/>
  <c r="L53" i="42" s="1"/>
  <c r="M53" i="42" s="1"/>
  <c r="N53" i="42" s="1"/>
  <c r="H54" i="42"/>
  <c r="I54" i="42" s="1"/>
  <c r="J54" i="42" s="1"/>
  <c r="K54" i="42"/>
  <c r="L54" i="42" s="1"/>
  <c r="M54" i="42" s="1"/>
  <c r="N54" i="42" s="1"/>
  <c r="H55" i="42"/>
  <c r="I55" i="42" s="1"/>
  <c r="J55" i="42" s="1"/>
  <c r="K55" i="42"/>
  <c r="L55" i="42" s="1"/>
  <c r="M55" i="42" s="1"/>
  <c r="N55" i="42" s="1"/>
  <c r="H56" i="42"/>
  <c r="I56" i="42" s="1"/>
  <c r="J56" i="42" s="1"/>
  <c r="K56" i="42"/>
  <c r="L56" i="42" s="1"/>
  <c r="M56" i="42" s="1"/>
  <c r="N56" i="42" s="1"/>
  <c r="H57" i="42"/>
  <c r="I57" i="42" s="1"/>
  <c r="J57" i="42" s="1"/>
  <c r="K57" i="42"/>
  <c r="L57" i="42" s="1"/>
  <c r="M57" i="42" s="1"/>
  <c r="N57" i="42" s="1"/>
  <c r="H58" i="42"/>
  <c r="I58" i="42" s="1"/>
  <c r="J58" i="42" s="1"/>
  <c r="K58" i="42"/>
  <c r="L58" i="42" s="1"/>
  <c r="M58" i="42" s="1"/>
  <c r="N58" i="42" s="1"/>
  <c r="H59" i="42"/>
  <c r="I59" i="42" s="1"/>
  <c r="J59" i="42" s="1"/>
  <c r="K59" i="42"/>
  <c r="L59" i="42" s="1"/>
  <c r="M59" i="42" s="1"/>
  <c r="N59" i="42" s="1"/>
  <c r="H60" i="42"/>
  <c r="I60" i="42" s="1"/>
  <c r="J60" i="42" s="1"/>
  <c r="K60" i="42"/>
  <c r="L60" i="42" s="1"/>
  <c r="M60" i="42" s="1"/>
  <c r="N60" i="42" s="1"/>
  <c r="H61" i="42"/>
  <c r="I61" i="42" s="1"/>
  <c r="J61" i="42" s="1"/>
  <c r="K61" i="42"/>
  <c r="L61" i="42" s="1"/>
  <c r="M61" i="42" s="1"/>
  <c r="N61" i="42" s="1"/>
  <c r="H62" i="42"/>
  <c r="I62" i="42" s="1"/>
  <c r="J62" i="42" s="1"/>
  <c r="K62" i="42"/>
  <c r="L62" i="42" s="1"/>
  <c r="M62" i="42" s="1"/>
  <c r="N62" i="42" s="1"/>
  <c r="H63" i="42"/>
  <c r="I63" i="42" s="1"/>
  <c r="J63" i="42" s="1"/>
  <c r="K63" i="42"/>
  <c r="L63" i="42" s="1"/>
  <c r="M63" i="42" s="1"/>
  <c r="N63" i="42" s="1"/>
  <c r="H64" i="42"/>
  <c r="I64" i="42" s="1"/>
  <c r="J64" i="42" s="1"/>
  <c r="K64" i="42"/>
  <c r="L64" i="42" s="1"/>
  <c r="M64" i="42" s="1"/>
  <c r="N64" i="42" s="1"/>
  <c r="H76" i="42"/>
  <c r="I76" i="42" s="1"/>
  <c r="J76" i="42" s="1"/>
  <c r="K76" i="42"/>
  <c r="L76" i="42" s="1"/>
  <c r="M76" i="42" s="1"/>
  <c r="N76" i="42" s="1"/>
  <c r="I5" i="42" l="1"/>
  <c r="J5" i="42" s="1"/>
  <c r="N77" i="42"/>
</calcChain>
</file>

<file path=xl/sharedStrings.xml><?xml version="1.0" encoding="utf-8"?>
<sst xmlns="http://schemas.openxmlformats.org/spreadsheetml/2006/main" count="242" uniqueCount="100">
  <si>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</si>
  <si>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</si>
  <si>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</si>
  <si>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</si>
  <si>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</si>
  <si>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</si>
  <si>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</si>
  <si>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В результате проведенного расчета Н(М)ЦК, ЦКЕП контракта составила, руб.: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</si>
  <si>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</si>
  <si>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</si>
  <si>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</si>
  <si>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</si>
  <si>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</si>
  <si>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(должность)</t>
  </si>
  <si>
    <t>(подпись/расшифровка подписи)</t>
  </si>
  <si>
    <t>Д. В. Рудомётов</t>
  </si>
  <si>
    <t>шт.</t>
  </si>
  <si>
    <t>Приложение № 2 к Контракту</t>
  </si>
  <si>
    <t>ОКПД 2</t>
  </si>
  <si>
    <t>Главный инженер</t>
  </si>
  <si>
    <t>к-т</t>
  </si>
  <si>
    <t>29.32.30.390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</si>
  <si>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               (не должен превышать 33%)</t>
    </r>
  </si>
  <si>
    <r>
      <rPr>
        <b/>
        <sz val="10"/>
        <rFont val="Times New Roman"/>
        <family val="1"/>
        <charset val="204"/>
      </rPr>
      <t>Расчет НМЦК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</si>
  <si>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Дата подготовки обоснования НМЦК: 10.06.2026</t>
  </si>
  <si>
    <t>СКОТЧ ДВУХСТОРОННИЙ "3М" 12ММХ5М ПРОЗРАЧНЫЙ</t>
  </si>
  <si>
    <t>Рукав РВД 16-16,0-32/М27*1.5-600</t>
  </si>
  <si>
    <t>Рукав РВД 16-16.5-32/М27*1.5-1450 0/90</t>
  </si>
  <si>
    <t>Рукав РВД 16-25-32/М27*1.5-2800</t>
  </si>
  <si>
    <t>Рукав РВД 16-16.5-32/М27*1.5-1800</t>
  </si>
  <si>
    <t>Рукав РВД 2SN 16-25.0-32/М27*1.5 0/90-1850</t>
  </si>
  <si>
    <t>Рукав РВД 12-25.0-27/М22*1.5-1250</t>
  </si>
  <si>
    <t>Рукав РВД 12-25.0-27/М22*1.5-1500</t>
  </si>
  <si>
    <t>Рукав РВД 12-25.0-27/М22*1.5-1650</t>
  </si>
  <si>
    <t>Втулка распорная редуктора среднего моста МАЗ-6303</t>
  </si>
  <si>
    <t>Подшипник ступицы передний 517201W000</t>
  </si>
  <si>
    <t>Прижим заднего колеса МАЗ</t>
  </si>
  <si>
    <t>Винт регулировочный рычага оттяжного</t>
  </si>
  <si>
    <t>Вкладыши шатунные Н1 ДВ. П-23, П-46, П-700</t>
  </si>
  <si>
    <t>Втулка шатуна для а/м ГАЗ-52 медная</t>
  </si>
  <si>
    <t>Гайка М16 1.5 осн. кардана п/оси для а/м КАМАЗ</t>
  </si>
  <si>
    <t>Герметик прокладка (180 гр.)</t>
  </si>
  <si>
    <t>Датчик температуры охлаждающей жидкости ТМ-100 ГАЗ, ЗИЛ, КРАЗ, МАЗ, УАЗ, ЗАЗ</t>
  </si>
  <si>
    <t>Жидкость ГУР "HG-7042R"</t>
  </si>
  <si>
    <t>Клапан электромагнитный КЭБ-420 для а/м КАМАЗ</t>
  </si>
  <si>
    <t>Комплект прокладок дв. ПД-23 МД</t>
  </si>
  <si>
    <t>Кольца поршневые ПД-23</t>
  </si>
  <si>
    <t>Кольцо 150*160*2.9</t>
  </si>
  <si>
    <t>Кольцо гильзы Д-160</t>
  </si>
  <si>
    <t>Кольцо уплотнительное поворотного кулака в сборе УРАЛ-55571</t>
  </si>
  <si>
    <t>Кулак шарнира переднего моста УРАЛ-5557</t>
  </si>
  <si>
    <t>Подшипник 42314 (NJ314)</t>
  </si>
  <si>
    <t>Шкворень МАЗ, КРАЗ-250, 256,6510</t>
  </si>
  <si>
    <t>Элемент грубой очистки топлива с колбой (PL270)</t>
  </si>
  <si>
    <t>Элемент воздушного фильтра для а/м КАМАЗ-4308</t>
  </si>
  <si>
    <t>Шпилька М16х1.5х40 рычага поворотного кулака</t>
  </si>
  <si>
    <t>Шайба D16 гроверная</t>
  </si>
  <si>
    <t>Цилиндр сцепления главный для а/м КАМАЗ-5320</t>
  </si>
  <si>
    <t>Фонарь освещения номера 12/24В Б/Л МЕТАЛ. КОРПУС ДЛЯ А/М КАМАЗ, ГАЗ, ЗИЛ, УАЗ</t>
  </si>
  <si>
    <t>Фонарь маркерный (светодиодный)</t>
  </si>
  <si>
    <t>Фонарь габаритный боковой 24V</t>
  </si>
  <si>
    <t>Фильтр-патрон осушителя воздуха для а/м КАМАЗ, ПАЗ "DIFA"</t>
  </si>
  <si>
    <t>Фильтр топливный дв. CUMMINS ISBe 210 (Евро-3) ПАЗ-3204, для а/м КАМАЗ-65115,65116,65117,4308,5308</t>
  </si>
  <si>
    <t>Фильтр грубой очистки топлива для а/м КАМАЗ ЛИВНЫ</t>
  </si>
  <si>
    <t>Смазка-мастер "Валера" 400 мл.</t>
  </si>
  <si>
    <t>Состав для смывки грязевых отложений "Драйв"</t>
  </si>
  <si>
    <t>Свечи "ПЕКАР" А14-В</t>
  </si>
  <si>
    <t>Сальник 85Х110-2.2 хвостовика МАЗ</t>
  </si>
  <si>
    <t>Сальник 2.2-55*80</t>
  </si>
  <si>
    <t>Рукав III-9.0-2.0-У ГОСТ 9356-75</t>
  </si>
  <si>
    <t>Ремкомпл. ФТОТ для а/м КАМАЗ "СТРОЙМАШ"</t>
  </si>
  <si>
    <t>Ремень 1120 для а/м ГАЗ-52 (профиль А)</t>
  </si>
  <si>
    <t>Рассеиватель заднего фонаря для а/м ГАЗ-3302 171.3716-200-02</t>
  </si>
  <si>
    <t>Лампа 24V 10W</t>
  </si>
  <si>
    <t>Лампа 24V / 2WT (габариты)</t>
  </si>
  <si>
    <t>Грунтовка "Body" 992 черная (аэрозоль, 400 мл.)</t>
  </si>
  <si>
    <t>Манжета поворотного кулака УРАЛ</t>
  </si>
  <si>
    <t>Набор прокладок ПД-10 01162</t>
  </si>
  <si>
    <t>Насос предпуск. прокачки для а/м  КАМАЗ</t>
  </si>
  <si>
    <t>ПГУ для а/м КАМАЗ-5460,6450,6520 MEGAPOWER 160-15-017</t>
  </si>
  <si>
    <t>Подшипник 2007113-6А (32013Х) вала ведущего среднего моста МАЗ-5440, 6430, 5516А5</t>
  </si>
  <si>
    <t>Подшипник 962715 XC17</t>
  </si>
  <si>
    <t>Подшипник выжимной для а/м ГАЗ-3307/53/66 в сборе</t>
  </si>
  <si>
    <t>Прожектор светодиодный 200ВТ (влагозащищенный, белый свет)</t>
  </si>
  <si>
    <t>Прокладка ГБЦ Д-160, медная</t>
  </si>
  <si>
    <t>Прокладка поддон ГАЗ-52 (резино-пробка)</t>
  </si>
  <si>
    <t>Пружина муфты сцепления УАЗ</t>
  </si>
  <si>
    <t>Развертка регулируемая 21-23</t>
  </si>
  <si>
    <t>Элемент топливного фильтра для а/м КАМАЗ</t>
  </si>
  <si>
    <t>Рем. к-т водяного насоса Д-160 полный</t>
  </si>
  <si>
    <t>Кольцо 40201 (прокладка) медная под гильзу Д-160</t>
  </si>
  <si>
    <t>Шарошки твёрдосплавные для а/м ГАЗ-2410 6 зубов</t>
  </si>
  <si>
    <t>Шланг ПГУ гибкий для а/м КАМАЗ-ЕВРО-4</t>
  </si>
  <si>
    <t>Полуось внутренняя левая УРАЛ (короткая)</t>
  </si>
  <si>
    <t>Полуось внутренняя правая УРАЛ (длинная)</t>
  </si>
  <si>
    <t>Коммерческое предложение            № 1,                             Рег. № 101              от 10.06.2026</t>
  </si>
  <si>
    <t>Коммерческое предложение            № 2,                             Рег. № 102              от 10.06.2026</t>
  </si>
  <si>
    <t>Коммерческое предложение            № 3,                             Рег. № 103              от 10.06.2026</t>
  </si>
  <si>
    <t>Фиксатор резьбы неразъёмный красный "FELIX"</t>
  </si>
  <si>
    <r>
      <t xml:space="preserve">Расчёт НМЦК произведён методом сопоставимых рыночных цен. В соответствии со ст. 34 Бюджетного кодекса Российской Федерации (принцип эффективности использования бюджетных средств) и с учётом высокой конкурентности данного рынка, за НМЦК принята минимальная предложенная цена, что обеспечивает экономию бюджетных средств без ограничения конкуренции.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>Таким образом НМЦК составляет 249 821,00 руб. (Двести сорок девять тысяч восемьсот двадцать один рубль 00 копеек)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</si>
</sst>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</font>
    <font>
      <sz val="8"/>
      <name val="Arial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indexed="64"/>
      </bottom>
      <diagonal/>
    </border>
    <border>
      <left/>
      <right/>
      <top style="medium">
        <color rgb="FFC0C0C0"/>
      </top>
      <bottom style="thin">
        <color indexed="64"/>
      </bottom>
      <diagonal/>
    </border>
    <border>
      <left/>
      <right style="medium">
        <color rgb="FFC0C0C0"/>
      </right>
      <top style="medium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0" fontId="8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7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0" fillId="2" borderId="0" xfId="0" applyFill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left" vertical="center" wrapText="1"/>
    </xf>
    <xf numFmtId="4" fontId="0" fillId="0" borderId="0" xfId="0" applyNumberFormat="1"/>
    <xf numFmtId="4" fontId="5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top"/>
    </xf>
    <xf numFmtId="0" fontId="10" fillId="2" borderId="0" xfId="0" applyFont="1" applyFill="1"/>
    <xf numFmtId="0" fontId="11" fillId="0" borderId="0" xfId="0" applyFont="1" applyAlignment="1">
      <alignment horizontal="left" wrapText="1"/>
    </xf>
    <xf numFmtId="0" fontId="10" fillId="0" borderId="0" xfId="0" applyFont="1" applyAlignment="1">
      <alignment wrapText="1"/>
    </xf>
    <xf numFmtId="0" fontId="10" fillId="0" borderId="0" xfId="0" applyFont="1" applyBorder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7" fillId="3" borderId="1" xfId="5" applyNumberFormat="1" applyFont="1" applyFill="1" applyBorder="1" applyAlignment="1">
      <alignment vertical="center" wrapText="1"/>
    </xf>
    <xf numFmtId="0" fontId="17" fillId="0" borderId="1" xfId="5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0" fillId="0" borderId="5" xfId="0" applyFont="1" applyBorder="1" applyAlignment="1"/>
    <xf numFmtId="0" fontId="10" fillId="0" borderId="2" xfId="0" applyFont="1" applyBorder="1" applyAlignment="1"/>
    <xf numFmtId="0" fontId="12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13" fillId="0" borderId="6" xfId="0" applyFont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_Лист1" xfId="5" xr:uid="{00000000-0005-0000-0000-000003000000}"/>
    <cellStyle name="Финансовый 2" xfId="3" xr:uid="{00000000-0005-0000-0000-000004000000}"/>
    <cellStyle name="Финансовый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32657</xdr:colOff>
      <xdr:row>3</xdr:row>
      <xdr:rowOff>1845126</xdr:rowOff>
    </xdr:from>
    <xdr:to>
      <xdr:col>11</xdr:col>
      <xdr:colOff>13607</xdr:colOff>
      <xdr:row>4</xdr:row>
      <xdr:rowOff>57147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42764" y="2457447"/>
          <a:ext cx="1409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228600</xdr:colOff>
      <xdr:row>3</xdr:row>
      <xdr:rowOff>1695450</xdr:rowOff>
    </xdr:from>
    <xdr:to>
      <xdr:col>10</xdr:col>
      <xdr:colOff>381000</xdr:colOff>
      <xdr:row>3</xdr:row>
      <xdr:rowOff>1924050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334625" y="23050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34175" y="1438275"/>
          <a:ext cx="914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13" name="Pictur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53375" y="17240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58250" y="1438275"/>
          <a:ext cx="10668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67625" y="14097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tabSelected="1" view="pageBreakPreview" topLeftCell="A67" zoomScaleSheetLayoutView="100" workbookViewId="0">
      <selection activeCell="B79" sqref="B79:M79"/>
    </sheetView>
  </sheetViews>
  <sheetFormatPr defaultRowHeight="15" x14ac:dyDescent="0.25"/>
  <cols>
    <col min="1" max="1" width="4.140625" customWidth="1"/>
    <col min="2" max="2" width="39.140625" customWidth="1"/>
    <col min="3" max="3" width="7.5703125" customWidth="1"/>
    <col min="4" max="4" width="9.42578125" bestFit="1" customWidth="1"/>
    <col min="5" max="5" width="13.85546875" customWidth="1"/>
    <col min="6" max="6" width="15.140625" customWidth="1"/>
    <col min="7" max="7" width="14.140625" customWidth="1"/>
    <col min="8" max="8" width="14" customWidth="1"/>
    <col min="9" max="9" width="17.85546875" customWidth="1"/>
    <col min="10" max="10" width="16.28515625" customWidth="1"/>
    <col min="11" max="11" width="21.42578125" customWidth="1"/>
    <col min="12" max="12" width="19.85546875" customWidth="1"/>
    <col min="13" max="13" width="11.5703125" customWidth="1"/>
    <col min="14" max="14" width="18" style="12" customWidth="1"/>
    <col min="15" max="15" width="19.140625" customWidth="1"/>
  </cols>
  <sheetData>
    <row r="1" spans="1:15" s="2" customFormat="1" ht="12.75" customHeight="1" x14ac:dyDescent="0.2">
      <c r="A1" s="16"/>
      <c r="B1" s="17"/>
      <c r="C1" s="17"/>
      <c r="D1" s="16"/>
      <c r="E1" s="18"/>
      <c r="F1" s="18"/>
      <c r="G1" s="18"/>
      <c r="H1" s="16"/>
      <c r="I1" s="16"/>
      <c r="J1" s="16"/>
      <c r="K1" s="19"/>
      <c r="L1" s="65" t="s">
        <v>17</v>
      </c>
      <c r="M1" s="66"/>
      <c r="N1" s="66"/>
      <c r="O1" s="20"/>
    </row>
    <row r="2" spans="1:15" s="2" customFormat="1" ht="22.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55"/>
      <c r="L2" s="67"/>
      <c r="M2" s="67"/>
      <c r="N2" s="67"/>
      <c r="O2" s="21"/>
    </row>
    <row r="3" spans="1:15" s="2" customFormat="1" ht="12.75" x14ac:dyDescent="0.2">
      <c r="A3" s="56" t="s">
        <v>0</v>
      </c>
      <c r="B3" s="58" t="s">
        <v>2</v>
      </c>
      <c r="C3" s="58" t="s">
        <v>1</v>
      </c>
      <c r="D3" s="58" t="s">
        <v>3</v>
      </c>
      <c r="E3" s="60" t="s">
        <v>12</v>
      </c>
      <c r="F3" s="60"/>
      <c r="G3" s="60"/>
      <c r="H3" s="61" t="s">
        <v>11</v>
      </c>
      <c r="I3" s="61"/>
      <c r="J3" s="61"/>
      <c r="K3" s="62" t="s">
        <v>6</v>
      </c>
      <c r="L3" s="63"/>
      <c r="M3" s="63"/>
      <c r="N3" s="64"/>
      <c r="O3" s="45" t="s">
        <v>18</v>
      </c>
    </row>
    <row r="4" spans="1:15" s="2" customFormat="1" ht="169.5" customHeight="1" x14ac:dyDescent="0.2">
      <c r="A4" s="57"/>
      <c r="B4" s="59"/>
      <c r="C4" s="59"/>
      <c r="D4" s="58"/>
      <c r="E4" s="41" t="s">
        <v>95</v>
      </c>
      <c r="F4" s="41" t="s">
        <v>96</v>
      </c>
      <c r="G4" s="41" t="s">
        <v>97</v>
      </c>
      <c r="H4" s="22" t="s">
        <v>5</v>
      </c>
      <c r="I4" s="22" t="s">
        <v>4</v>
      </c>
      <c r="J4" s="23" t="s">
        <v>22</v>
      </c>
      <c r="K4" s="24" t="s">
        <v>23</v>
      </c>
      <c r="L4" s="25" t="s">
        <v>8</v>
      </c>
      <c r="M4" s="25" t="s">
        <v>9</v>
      </c>
      <c r="N4" s="26" t="s">
        <v>10</v>
      </c>
      <c r="O4" s="45"/>
    </row>
    <row r="5" spans="1:15" s="1" customFormat="1" ht="35.1" customHeight="1" x14ac:dyDescent="0.25">
      <c r="A5" s="27">
        <v>1</v>
      </c>
      <c r="B5" s="39" t="s">
        <v>37</v>
      </c>
      <c r="C5" s="28" t="s">
        <v>16</v>
      </c>
      <c r="D5" s="37">
        <v>3</v>
      </c>
      <c r="E5" s="37">
        <v>50</v>
      </c>
      <c r="F5" s="37">
        <v>70</v>
      </c>
      <c r="G5" s="37">
        <v>60</v>
      </c>
      <c r="H5" s="30">
        <f>AVERAGE(E5:G5)</f>
        <v>60</v>
      </c>
      <c r="I5" s="29">
        <f>SQRT(((SUM((POWER(E5-H5,2)),(POWER(F5-H5,2)),(POWER(G5-H5,2)))/(COLUMNS(E5:G5)-1))))</f>
        <v>10</v>
      </c>
      <c r="J5" s="31">
        <f>I5/H5*100</f>
        <v>16.666666666666664</v>
      </c>
      <c r="K5" s="30">
        <f>((D5/3)*(SUM(E5:G5)))</f>
        <v>180</v>
      </c>
      <c r="L5" s="30">
        <f>K5/D5</f>
        <v>60</v>
      </c>
      <c r="M5" s="30">
        <f>ROUND(L5,2)</f>
        <v>60</v>
      </c>
      <c r="N5" s="30">
        <f>M5*D5</f>
        <v>180</v>
      </c>
      <c r="O5" s="31" t="s">
        <v>21</v>
      </c>
    </row>
    <row r="6" spans="1:15" s="1" customFormat="1" ht="35.1" customHeight="1" x14ac:dyDescent="0.25">
      <c r="A6" s="27">
        <v>2</v>
      </c>
      <c r="B6" s="39" t="s">
        <v>38</v>
      </c>
      <c r="C6" s="28" t="s">
        <v>20</v>
      </c>
      <c r="D6" s="37">
        <v>1</v>
      </c>
      <c r="E6" s="37">
        <v>4200</v>
      </c>
      <c r="F6" s="37">
        <v>4640</v>
      </c>
      <c r="G6" s="37">
        <v>4410</v>
      </c>
      <c r="H6" s="30">
        <f t="shared" ref="H6:H44" si="0">AVERAGE(E6:G6)</f>
        <v>4416.666666666667</v>
      </c>
      <c r="I6" s="29">
        <f t="shared" ref="I6:I45" si="1">SQRT(((SUM((POWER(E6-H6,2)),(POWER(F6-H6,2)),(POWER(G6-H6,2)))/(COLUMNS(E6:G6)-1))))</f>
        <v>220.07574453658754</v>
      </c>
      <c r="J6" s="31">
        <f t="shared" ref="J6:J45" si="2">I6/H6*100</f>
        <v>4.9828470461114156</v>
      </c>
      <c r="K6" s="30">
        <f>((D6/3)*(SUM(E6:G6)))</f>
        <v>4416.6666666666661</v>
      </c>
      <c r="L6" s="30">
        <f t="shared" ref="L6:L45" si="3">K6/D6</f>
        <v>4416.6666666666661</v>
      </c>
      <c r="M6" s="30">
        <f t="shared" ref="M6:M45" si="4">ROUND(L6,2)</f>
        <v>4416.67</v>
      </c>
      <c r="N6" s="30">
        <f t="shared" ref="N6:N45" si="5">M6*D6</f>
        <v>4416.67</v>
      </c>
      <c r="O6" s="31" t="s">
        <v>21</v>
      </c>
    </row>
    <row r="7" spans="1:15" s="1" customFormat="1" ht="35.1" customHeight="1" x14ac:dyDescent="0.25">
      <c r="A7" s="27">
        <v>3</v>
      </c>
      <c r="B7" s="39" t="s">
        <v>34</v>
      </c>
      <c r="C7" s="28" t="s">
        <v>16</v>
      </c>
      <c r="D7" s="37">
        <v>1</v>
      </c>
      <c r="E7" s="37">
        <v>1000</v>
      </c>
      <c r="F7" s="37">
        <v>1110</v>
      </c>
      <c r="G7" s="37">
        <v>1050</v>
      </c>
      <c r="H7" s="30">
        <f t="shared" si="0"/>
        <v>1053.3333333333333</v>
      </c>
      <c r="I7" s="29">
        <f t="shared" si="1"/>
        <v>55.075705472861017</v>
      </c>
      <c r="J7" s="31">
        <f t="shared" si="2"/>
        <v>5.2287062157779456</v>
      </c>
      <c r="K7" s="30">
        <f t="shared" ref="K7:K45" si="6">((D7/3)*(SUM(E7:G7)))</f>
        <v>1053.3333333333333</v>
      </c>
      <c r="L7" s="30">
        <f t="shared" si="3"/>
        <v>1053.3333333333333</v>
      </c>
      <c r="M7" s="30">
        <f t="shared" si="4"/>
        <v>1053.33</v>
      </c>
      <c r="N7" s="30">
        <f t="shared" si="5"/>
        <v>1053.33</v>
      </c>
      <c r="O7" s="31" t="s">
        <v>21</v>
      </c>
    </row>
    <row r="8" spans="1:15" s="1" customFormat="1" ht="20.100000000000001" customHeight="1" x14ac:dyDescent="0.25">
      <c r="A8" s="27">
        <v>4</v>
      </c>
      <c r="B8" s="39" t="s">
        <v>39</v>
      </c>
      <c r="C8" s="28" t="s">
        <v>16</v>
      </c>
      <c r="D8" s="37">
        <v>6</v>
      </c>
      <c r="E8" s="37">
        <v>150</v>
      </c>
      <c r="F8" s="37">
        <v>170</v>
      </c>
      <c r="G8" s="37">
        <v>160</v>
      </c>
      <c r="H8" s="30">
        <f t="shared" si="0"/>
        <v>160</v>
      </c>
      <c r="I8" s="29">
        <f t="shared" si="1"/>
        <v>10</v>
      </c>
      <c r="J8" s="31">
        <f t="shared" si="2"/>
        <v>6.25</v>
      </c>
      <c r="K8" s="30">
        <f t="shared" si="6"/>
        <v>960</v>
      </c>
      <c r="L8" s="30">
        <f t="shared" si="3"/>
        <v>160</v>
      </c>
      <c r="M8" s="30">
        <f t="shared" si="4"/>
        <v>160</v>
      </c>
      <c r="N8" s="30">
        <f t="shared" si="5"/>
        <v>960</v>
      </c>
      <c r="O8" s="31" t="s">
        <v>21</v>
      </c>
    </row>
    <row r="9" spans="1:15" s="1" customFormat="1" ht="35.1" customHeight="1" x14ac:dyDescent="0.25">
      <c r="A9" s="27">
        <v>5</v>
      </c>
      <c r="B9" s="39" t="s">
        <v>40</v>
      </c>
      <c r="C9" s="28" t="s">
        <v>16</v>
      </c>
      <c r="D9" s="37">
        <v>8</v>
      </c>
      <c r="E9" s="37">
        <v>125</v>
      </c>
      <c r="F9" s="37">
        <v>150</v>
      </c>
      <c r="G9" s="37">
        <v>140</v>
      </c>
      <c r="H9" s="30">
        <f t="shared" si="0"/>
        <v>138.33333333333334</v>
      </c>
      <c r="I9" s="29">
        <f t="shared" si="1"/>
        <v>12.583057392117917</v>
      </c>
      <c r="J9" s="31">
        <f t="shared" si="2"/>
        <v>9.0961860665912653</v>
      </c>
      <c r="K9" s="30">
        <f t="shared" si="6"/>
        <v>1106.6666666666665</v>
      </c>
      <c r="L9" s="30">
        <f t="shared" si="3"/>
        <v>138.33333333333331</v>
      </c>
      <c r="M9" s="30">
        <f t="shared" si="4"/>
        <v>138.33000000000001</v>
      </c>
      <c r="N9" s="30">
        <f t="shared" si="5"/>
        <v>1106.6400000000001</v>
      </c>
      <c r="O9" s="31" t="s">
        <v>21</v>
      </c>
    </row>
    <row r="10" spans="1:15" s="1" customFormat="1" ht="20.100000000000001" customHeight="1" x14ac:dyDescent="0.25">
      <c r="A10" s="27">
        <v>6</v>
      </c>
      <c r="B10" s="39" t="s">
        <v>41</v>
      </c>
      <c r="C10" s="28" t="s">
        <v>16</v>
      </c>
      <c r="D10" s="37">
        <v>2</v>
      </c>
      <c r="E10" s="37">
        <v>170</v>
      </c>
      <c r="F10" s="37">
        <v>190</v>
      </c>
      <c r="G10" s="37">
        <v>180</v>
      </c>
      <c r="H10" s="30">
        <f t="shared" si="0"/>
        <v>180</v>
      </c>
      <c r="I10" s="29">
        <f t="shared" si="1"/>
        <v>10</v>
      </c>
      <c r="J10" s="31">
        <f t="shared" si="2"/>
        <v>5.5555555555555554</v>
      </c>
      <c r="K10" s="30">
        <f t="shared" si="6"/>
        <v>360</v>
      </c>
      <c r="L10" s="30">
        <f t="shared" si="3"/>
        <v>180</v>
      </c>
      <c r="M10" s="30">
        <f t="shared" si="4"/>
        <v>180</v>
      </c>
      <c r="N10" s="30">
        <f t="shared" si="5"/>
        <v>360</v>
      </c>
      <c r="O10" s="31" t="s">
        <v>21</v>
      </c>
    </row>
    <row r="11" spans="1:15" s="1" customFormat="1" ht="35.1" customHeight="1" x14ac:dyDescent="0.25">
      <c r="A11" s="27">
        <v>7</v>
      </c>
      <c r="B11" s="39" t="s">
        <v>75</v>
      </c>
      <c r="C11" s="28" t="s">
        <v>16</v>
      </c>
      <c r="D11" s="37">
        <v>1</v>
      </c>
      <c r="E11" s="37">
        <v>735</v>
      </c>
      <c r="F11" s="37">
        <v>820</v>
      </c>
      <c r="G11" s="37">
        <v>780</v>
      </c>
      <c r="H11" s="30">
        <f t="shared" si="0"/>
        <v>778.33333333333337</v>
      </c>
      <c r="I11" s="29">
        <f t="shared" si="1"/>
        <v>42.524502740576914</v>
      </c>
      <c r="J11" s="31">
        <f t="shared" si="2"/>
        <v>5.463533542686541</v>
      </c>
      <c r="K11" s="30">
        <f t="shared" si="6"/>
        <v>778.33333333333326</v>
      </c>
      <c r="L11" s="30">
        <f t="shared" si="3"/>
        <v>778.33333333333326</v>
      </c>
      <c r="M11" s="30">
        <f t="shared" si="4"/>
        <v>778.33</v>
      </c>
      <c r="N11" s="30">
        <f t="shared" si="5"/>
        <v>778.33</v>
      </c>
      <c r="O11" s="31" t="s">
        <v>21</v>
      </c>
    </row>
    <row r="12" spans="1:15" s="1" customFormat="1" ht="45.75" customHeight="1" x14ac:dyDescent="0.25">
      <c r="A12" s="27">
        <v>8</v>
      </c>
      <c r="B12" s="39" t="s">
        <v>42</v>
      </c>
      <c r="C12" s="28" t="s">
        <v>16</v>
      </c>
      <c r="D12" s="37">
        <v>2</v>
      </c>
      <c r="E12" s="37">
        <v>300</v>
      </c>
      <c r="F12" s="37">
        <v>340</v>
      </c>
      <c r="G12" s="37">
        <v>320</v>
      </c>
      <c r="H12" s="30">
        <f t="shared" si="0"/>
        <v>320</v>
      </c>
      <c r="I12" s="29">
        <f t="shared" si="1"/>
        <v>20</v>
      </c>
      <c r="J12" s="31">
        <f t="shared" si="2"/>
        <v>6.25</v>
      </c>
      <c r="K12" s="30">
        <f t="shared" si="6"/>
        <v>640</v>
      </c>
      <c r="L12" s="30">
        <f t="shared" si="3"/>
        <v>320</v>
      </c>
      <c r="M12" s="30">
        <f t="shared" si="4"/>
        <v>320</v>
      </c>
      <c r="N12" s="30">
        <f t="shared" si="5"/>
        <v>640</v>
      </c>
      <c r="O12" s="31" t="s">
        <v>21</v>
      </c>
    </row>
    <row r="13" spans="1:15" s="1" customFormat="1" ht="20.100000000000001" customHeight="1" x14ac:dyDescent="0.25">
      <c r="A13" s="27">
        <v>9</v>
      </c>
      <c r="B13" s="39" t="s">
        <v>43</v>
      </c>
      <c r="C13" s="28" t="s">
        <v>16</v>
      </c>
      <c r="D13" s="37">
        <v>1</v>
      </c>
      <c r="E13" s="37">
        <v>750</v>
      </c>
      <c r="F13" s="37">
        <v>830</v>
      </c>
      <c r="G13" s="37">
        <v>790</v>
      </c>
      <c r="H13" s="30">
        <f t="shared" si="0"/>
        <v>790</v>
      </c>
      <c r="I13" s="29">
        <f t="shared" si="1"/>
        <v>40</v>
      </c>
      <c r="J13" s="31">
        <f t="shared" si="2"/>
        <v>5.0632911392405067</v>
      </c>
      <c r="K13" s="30">
        <f t="shared" si="6"/>
        <v>790</v>
      </c>
      <c r="L13" s="30">
        <f t="shared" si="3"/>
        <v>790</v>
      </c>
      <c r="M13" s="30">
        <f t="shared" si="4"/>
        <v>790</v>
      </c>
      <c r="N13" s="30">
        <f t="shared" si="5"/>
        <v>790</v>
      </c>
      <c r="O13" s="31" t="s">
        <v>21</v>
      </c>
    </row>
    <row r="14" spans="1:15" s="1" customFormat="1" ht="20.100000000000001" customHeight="1" x14ac:dyDescent="0.25">
      <c r="A14" s="27">
        <v>10</v>
      </c>
      <c r="B14" s="39" t="s">
        <v>45</v>
      </c>
      <c r="C14" s="28" t="s">
        <v>20</v>
      </c>
      <c r="D14" s="37">
        <v>1</v>
      </c>
      <c r="E14" s="37">
        <v>2390</v>
      </c>
      <c r="F14" s="37">
        <v>2640</v>
      </c>
      <c r="G14" s="37">
        <v>2510</v>
      </c>
      <c r="H14" s="30">
        <f t="shared" si="0"/>
        <v>2513.3333333333335</v>
      </c>
      <c r="I14" s="29">
        <f t="shared" si="1"/>
        <v>125.03332889007368</v>
      </c>
      <c r="J14" s="31">
        <f t="shared" si="2"/>
        <v>4.9748008842204383</v>
      </c>
      <c r="K14" s="30">
        <f t="shared" si="6"/>
        <v>2513.333333333333</v>
      </c>
      <c r="L14" s="30">
        <f t="shared" si="3"/>
        <v>2513.333333333333</v>
      </c>
      <c r="M14" s="30">
        <f t="shared" si="4"/>
        <v>2513.33</v>
      </c>
      <c r="N14" s="30">
        <f t="shared" si="5"/>
        <v>2513.33</v>
      </c>
      <c r="O14" s="31" t="s">
        <v>21</v>
      </c>
    </row>
    <row r="15" spans="1:15" s="1" customFormat="1" ht="35.1" customHeight="1" x14ac:dyDescent="0.25">
      <c r="A15" s="27">
        <v>11</v>
      </c>
      <c r="B15" s="38" t="s">
        <v>44</v>
      </c>
      <c r="C15" s="28" t="s">
        <v>16</v>
      </c>
      <c r="D15" s="37">
        <v>1</v>
      </c>
      <c r="E15" s="37">
        <v>3500</v>
      </c>
      <c r="F15" s="37">
        <v>3870</v>
      </c>
      <c r="G15" s="37">
        <v>3680</v>
      </c>
      <c r="H15" s="30">
        <f t="shared" si="0"/>
        <v>3683.3333333333335</v>
      </c>
      <c r="I15" s="29">
        <f t="shared" si="1"/>
        <v>185.02252115170558</v>
      </c>
      <c r="J15" s="31">
        <f t="shared" si="2"/>
        <v>5.0232358683720966</v>
      </c>
      <c r="K15" s="30">
        <f t="shared" si="6"/>
        <v>3683.333333333333</v>
      </c>
      <c r="L15" s="30">
        <f t="shared" si="3"/>
        <v>3683.333333333333</v>
      </c>
      <c r="M15" s="30">
        <f t="shared" si="4"/>
        <v>3683.33</v>
      </c>
      <c r="N15" s="30">
        <f t="shared" si="5"/>
        <v>3683.33</v>
      </c>
      <c r="O15" s="31" t="s">
        <v>21</v>
      </c>
    </row>
    <row r="16" spans="1:15" s="1" customFormat="1" ht="20.100000000000001" customHeight="1" x14ac:dyDescent="0.25">
      <c r="A16" s="27">
        <v>12</v>
      </c>
      <c r="B16" s="39" t="s">
        <v>46</v>
      </c>
      <c r="C16" s="28" t="s">
        <v>20</v>
      </c>
      <c r="D16" s="37">
        <v>1</v>
      </c>
      <c r="E16" s="37">
        <v>5400</v>
      </c>
      <c r="F16" s="37">
        <v>5960</v>
      </c>
      <c r="G16" s="37">
        <v>5670</v>
      </c>
      <c r="H16" s="30">
        <f t="shared" si="0"/>
        <v>5676.666666666667</v>
      </c>
      <c r="I16" s="29">
        <f t="shared" si="1"/>
        <v>280.05951748393289</v>
      </c>
      <c r="J16" s="31">
        <f t="shared" si="2"/>
        <v>4.9335205663640549</v>
      </c>
      <c r="K16" s="30">
        <f t="shared" si="6"/>
        <v>5676.6666666666661</v>
      </c>
      <c r="L16" s="30">
        <f t="shared" si="3"/>
        <v>5676.6666666666661</v>
      </c>
      <c r="M16" s="30">
        <f t="shared" si="4"/>
        <v>5676.67</v>
      </c>
      <c r="N16" s="30">
        <f t="shared" si="5"/>
        <v>5676.67</v>
      </c>
      <c r="O16" s="31" t="s">
        <v>21</v>
      </c>
    </row>
    <row r="17" spans="1:15" s="1" customFormat="1" ht="20.100000000000001" customHeight="1" x14ac:dyDescent="0.25">
      <c r="A17" s="27">
        <v>13</v>
      </c>
      <c r="B17" s="39" t="s">
        <v>47</v>
      </c>
      <c r="C17" s="28" t="s">
        <v>16</v>
      </c>
      <c r="D17" s="37">
        <v>8</v>
      </c>
      <c r="E17" s="37">
        <v>150</v>
      </c>
      <c r="F17" s="37">
        <v>170</v>
      </c>
      <c r="G17" s="37">
        <v>160</v>
      </c>
      <c r="H17" s="30">
        <f t="shared" si="0"/>
        <v>160</v>
      </c>
      <c r="I17" s="29">
        <f t="shared" si="1"/>
        <v>10</v>
      </c>
      <c r="J17" s="31">
        <f t="shared" si="2"/>
        <v>6.25</v>
      </c>
      <c r="K17" s="30">
        <f t="shared" si="6"/>
        <v>1280</v>
      </c>
      <c r="L17" s="30">
        <f t="shared" si="3"/>
        <v>160</v>
      </c>
      <c r="M17" s="30">
        <f t="shared" si="4"/>
        <v>160</v>
      </c>
      <c r="N17" s="30">
        <f t="shared" si="5"/>
        <v>1280</v>
      </c>
      <c r="O17" s="31" t="s">
        <v>21</v>
      </c>
    </row>
    <row r="18" spans="1:15" s="1" customFormat="1" ht="35.1" customHeight="1" x14ac:dyDescent="0.25">
      <c r="A18" s="27">
        <v>14</v>
      </c>
      <c r="B18" s="39" t="s">
        <v>90</v>
      </c>
      <c r="C18" s="28" t="s">
        <v>20</v>
      </c>
      <c r="D18" s="37">
        <v>8</v>
      </c>
      <c r="E18" s="37">
        <v>240</v>
      </c>
      <c r="F18" s="37">
        <v>280</v>
      </c>
      <c r="G18" s="37">
        <v>260</v>
      </c>
      <c r="H18" s="30">
        <f t="shared" si="0"/>
        <v>260</v>
      </c>
      <c r="I18" s="29">
        <f t="shared" si="1"/>
        <v>20</v>
      </c>
      <c r="J18" s="31">
        <f t="shared" si="2"/>
        <v>7.6923076923076925</v>
      </c>
      <c r="K18" s="30">
        <f t="shared" si="6"/>
        <v>2080</v>
      </c>
      <c r="L18" s="30">
        <f t="shared" si="3"/>
        <v>260</v>
      </c>
      <c r="M18" s="30">
        <f t="shared" si="4"/>
        <v>260</v>
      </c>
      <c r="N18" s="30">
        <f t="shared" si="5"/>
        <v>2080</v>
      </c>
      <c r="O18" s="31" t="s">
        <v>21</v>
      </c>
    </row>
    <row r="19" spans="1:15" s="1" customFormat="1" ht="20.100000000000001" customHeight="1" x14ac:dyDescent="0.25">
      <c r="A19" s="27">
        <v>15</v>
      </c>
      <c r="B19" s="39" t="s">
        <v>48</v>
      </c>
      <c r="C19" s="28" t="s">
        <v>20</v>
      </c>
      <c r="D19" s="37">
        <v>8</v>
      </c>
      <c r="E19" s="37">
        <v>80</v>
      </c>
      <c r="F19" s="37">
        <v>100</v>
      </c>
      <c r="G19" s="37">
        <v>90</v>
      </c>
      <c r="H19" s="30">
        <f t="shared" si="0"/>
        <v>90</v>
      </c>
      <c r="I19" s="29">
        <f t="shared" si="1"/>
        <v>10</v>
      </c>
      <c r="J19" s="31">
        <f t="shared" si="2"/>
        <v>11.111111111111111</v>
      </c>
      <c r="K19" s="30">
        <f t="shared" si="6"/>
        <v>720</v>
      </c>
      <c r="L19" s="30">
        <f t="shared" si="3"/>
        <v>90</v>
      </c>
      <c r="M19" s="30">
        <f t="shared" si="4"/>
        <v>90</v>
      </c>
      <c r="N19" s="30">
        <f t="shared" si="5"/>
        <v>720</v>
      </c>
      <c r="O19" s="31" t="s">
        <v>21</v>
      </c>
    </row>
    <row r="20" spans="1:15" s="1" customFormat="1" ht="35.1" customHeight="1" x14ac:dyDescent="0.25">
      <c r="A20" s="27">
        <v>16</v>
      </c>
      <c r="B20" s="39" t="s">
        <v>49</v>
      </c>
      <c r="C20" s="28" t="s">
        <v>20</v>
      </c>
      <c r="D20" s="37">
        <v>2</v>
      </c>
      <c r="E20" s="37">
        <v>300</v>
      </c>
      <c r="F20" s="37">
        <v>340</v>
      </c>
      <c r="G20" s="37">
        <v>320</v>
      </c>
      <c r="H20" s="30">
        <f t="shared" si="0"/>
        <v>320</v>
      </c>
      <c r="I20" s="29">
        <f t="shared" si="1"/>
        <v>20</v>
      </c>
      <c r="J20" s="31">
        <f t="shared" si="2"/>
        <v>6.25</v>
      </c>
      <c r="K20" s="30">
        <f t="shared" si="6"/>
        <v>640</v>
      </c>
      <c r="L20" s="30">
        <f t="shared" si="3"/>
        <v>320</v>
      </c>
      <c r="M20" s="30">
        <f t="shared" si="4"/>
        <v>320</v>
      </c>
      <c r="N20" s="30">
        <f t="shared" si="5"/>
        <v>640</v>
      </c>
      <c r="O20" s="31" t="s">
        <v>21</v>
      </c>
    </row>
    <row r="21" spans="1:15" s="1" customFormat="1" ht="35.1" customHeight="1" x14ac:dyDescent="0.25">
      <c r="A21" s="27">
        <v>17</v>
      </c>
      <c r="B21" s="38" t="s">
        <v>50</v>
      </c>
      <c r="C21" s="28" t="s">
        <v>16</v>
      </c>
      <c r="D21" s="37">
        <v>1</v>
      </c>
      <c r="E21" s="37">
        <v>9500</v>
      </c>
      <c r="F21" s="37">
        <v>10480</v>
      </c>
      <c r="G21" s="37">
        <v>9980</v>
      </c>
      <c r="H21" s="30">
        <f t="shared" si="0"/>
        <v>9986.6666666666661</v>
      </c>
      <c r="I21" s="29">
        <f t="shared" si="1"/>
        <v>490.03401242498808</v>
      </c>
      <c r="J21" s="31">
        <f t="shared" si="2"/>
        <v>4.9068826344291194</v>
      </c>
      <c r="K21" s="30">
        <f t="shared" si="6"/>
        <v>9986.6666666666661</v>
      </c>
      <c r="L21" s="30">
        <f t="shared" si="3"/>
        <v>9986.6666666666661</v>
      </c>
      <c r="M21" s="30">
        <f t="shared" si="4"/>
        <v>9986.67</v>
      </c>
      <c r="N21" s="30">
        <f t="shared" si="5"/>
        <v>9986.67</v>
      </c>
      <c r="O21" s="31" t="s">
        <v>21</v>
      </c>
    </row>
    <row r="22" spans="1:15" s="1" customFormat="1" ht="20.100000000000001" customHeight="1" x14ac:dyDescent="0.25">
      <c r="A22" s="27">
        <v>18</v>
      </c>
      <c r="B22" s="39" t="s">
        <v>73</v>
      </c>
      <c r="C22" s="28" t="s">
        <v>16</v>
      </c>
      <c r="D22" s="37">
        <v>2</v>
      </c>
      <c r="E22" s="37">
        <v>20</v>
      </c>
      <c r="F22" s="37">
        <v>40</v>
      </c>
      <c r="G22" s="37">
        <v>30</v>
      </c>
      <c r="H22" s="30">
        <f t="shared" si="0"/>
        <v>30</v>
      </c>
      <c r="I22" s="29">
        <f t="shared" si="1"/>
        <v>10</v>
      </c>
      <c r="J22" s="31">
        <f t="shared" si="2"/>
        <v>33.333333333333329</v>
      </c>
      <c r="K22" s="30">
        <f t="shared" si="6"/>
        <v>60</v>
      </c>
      <c r="L22" s="30">
        <f t="shared" si="3"/>
        <v>30</v>
      </c>
      <c r="M22" s="30">
        <f t="shared" si="4"/>
        <v>30</v>
      </c>
      <c r="N22" s="30">
        <f t="shared" si="5"/>
        <v>60</v>
      </c>
      <c r="O22" s="31" t="s">
        <v>21</v>
      </c>
    </row>
    <row r="23" spans="1:15" s="1" customFormat="1" ht="20.100000000000001" customHeight="1" x14ac:dyDescent="0.25">
      <c r="A23" s="27">
        <v>19</v>
      </c>
      <c r="B23" s="39" t="s">
        <v>74</v>
      </c>
      <c r="C23" s="28" t="s">
        <v>16</v>
      </c>
      <c r="D23" s="37">
        <v>2</v>
      </c>
      <c r="E23" s="37">
        <v>20</v>
      </c>
      <c r="F23" s="37">
        <v>40</v>
      </c>
      <c r="G23" s="37">
        <v>30</v>
      </c>
      <c r="H23" s="30">
        <f t="shared" si="0"/>
        <v>30</v>
      </c>
      <c r="I23" s="29">
        <f t="shared" si="1"/>
        <v>10</v>
      </c>
      <c r="J23" s="31">
        <f t="shared" si="2"/>
        <v>33.333333333333329</v>
      </c>
      <c r="K23" s="30">
        <f t="shared" si="6"/>
        <v>60</v>
      </c>
      <c r="L23" s="30">
        <f t="shared" si="3"/>
        <v>30</v>
      </c>
      <c r="M23" s="30">
        <f t="shared" si="4"/>
        <v>30</v>
      </c>
      <c r="N23" s="30">
        <f t="shared" si="5"/>
        <v>60</v>
      </c>
      <c r="O23" s="31" t="s">
        <v>21</v>
      </c>
    </row>
    <row r="24" spans="1:15" s="1" customFormat="1" ht="20.100000000000001" customHeight="1" x14ac:dyDescent="0.25">
      <c r="A24" s="27">
        <v>20</v>
      </c>
      <c r="B24" s="39" t="s">
        <v>76</v>
      </c>
      <c r="C24" s="28" t="s">
        <v>16</v>
      </c>
      <c r="D24" s="37">
        <v>2</v>
      </c>
      <c r="E24" s="37">
        <v>195</v>
      </c>
      <c r="F24" s="37">
        <v>230</v>
      </c>
      <c r="G24" s="37">
        <v>210</v>
      </c>
      <c r="H24" s="30">
        <f t="shared" si="0"/>
        <v>211.66666666666666</v>
      </c>
      <c r="I24" s="29">
        <f t="shared" si="1"/>
        <v>17.559422921421231</v>
      </c>
      <c r="J24" s="31">
        <f t="shared" si="2"/>
        <v>8.2957903565769602</v>
      </c>
      <c r="K24" s="30">
        <f t="shared" si="6"/>
        <v>423.33333333333331</v>
      </c>
      <c r="L24" s="30">
        <f t="shared" si="3"/>
        <v>211.66666666666666</v>
      </c>
      <c r="M24" s="30">
        <f t="shared" si="4"/>
        <v>211.67</v>
      </c>
      <c r="N24" s="30">
        <f t="shared" si="5"/>
        <v>423.34</v>
      </c>
      <c r="O24" s="31" t="s">
        <v>21</v>
      </c>
    </row>
    <row r="25" spans="1:15" s="1" customFormat="1" ht="20.100000000000001" customHeight="1" x14ac:dyDescent="0.25">
      <c r="A25" s="27">
        <v>21</v>
      </c>
      <c r="B25" s="39" t="s">
        <v>77</v>
      </c>
      <c r="C25" s="28" t="s">
        <v>20</v>
      </c>
      <c r="D25" s="37">
        <v>1</v>
      </c>
      <c r="E25" s="37">
        <v>640</v>
      </c>
      <c r="F25" s="37">
        <v>720</v>
      </c>
      <c r="G25" s="37">
        <v>680</v>
      </c>
      <c r="H25" s="30">
        <f t="shared" si="0"/>
        <v>680</v>
      </c>
      <c r="I25" s="29">
        <f t="shared" si="1"/>
        <v>40</v>
      </c>
      <c r="J25" s="31">
        <f t="shared" si="2"/>
        <v>5.8823529411764701</v>
      </c>
      <c r="K25" s="30">
        <f t="shared" si="6"/>
        <v>680</v>
      </c>
      <c r="L25" s="30">
        <f t="shared" si="3"/>
        <v>680</v>
      </c>
      <c r="M25" s="30">
        <f t="shared" si="4"/>
        <v>680</v>
      </c>
      <c r="N25" s="30">
        <f t="shared" si="5"/>
        <v>680</v>
      </c>
      <c r="O25" s="31" t="s">
        <v>21</v>
      </c>
    </row>
    <row r="26" spans="1:15" s="1" customFormat="1" ht="35.1" customHeight="1" x14ac:dyDescent="0.25">
      <c r="A26" s="27">
        <v>22</v>
      </c>
      <c r="B26" s="39" t="s">
        <v>78</v>
      </c>
      <c r="C26" s="28" t="s">
        <v>16</v>
      </c>
      <c r="D26" s="37">
        <v>1</v>
      </c>
      <c r="E26" s="37">
        <v>6340</v>
      </c>
      <c r="F26" s="37">
        <v>7000</v>
      </c>
      <c r="G26" s="37">
        <v>6660</v>
      </c>
      <c r="H26" s="30">
        <f t="shared" si="0"/>
        <v>6666.666666666667</v>
      </c>
      <c r="I26" s="29">
        <f t="shared" si="1"/>
        <v>330.05050118630834</v>
      </c>
      <c r="J26" s="31">
        <f t="shared" si="2"/>
        <v>4.9507575177946244</v>
      </c>
      <c r="K26" s="30">
        <f t="shared" si="6"/>
        <v>6666.6666666666661</v>
      </c>
      <c r="L26" s="30">
        <f t="shared" si="3"/>
        <v>6666.6666666666661</v>
      </c>
      <c r="M26" s="30">
        <f t="shared" si="4"/>
        <v>6666.67</v>
      </c>
      <c r="N26" s="30">
        <f t="shared" si="5"/>
        <v>6666.67</v>
      </c>
      <c r="O26" s="31" t="s">
        <v>21</v>
      </c>
    </row>
    <row r="27" spans="1:15" s="1" customFormat="1" ht="35.1" customHeight="1" x14ac:dyDescent="0.25">
      <c r="A27" s="27">
        <v>23</v>
      </c>
      <c r="B27" s="39" t="s">
        <v>79</v>
      </c>
      <c r="C27" s="28" t="s">
        <v>16</v>
      </c>
      <c r="D27" s="37">
        <v>1</v>
      </c>
      <c r="E27" s="37">
        <v>6190</v>
      </c>
      <c r="F27" s="37">
        <v>6830</v>
      </c>
      <c r="G27" s="37">
        <v>6500</v>
      </c>
      <c r="H27" s="30">
        <f t="shared" si="0"/>
        <v>6506.666666666667</v>
      </c>
      <c r="I27" s="29">
        <f t="shared" si="1"/>
        <v>320.05207909547056</v>
      </c>
      <c r="J27" s="31">
        <f t="shared" si="2"/>
        <v>4.918833182819732</v>
      </c>
      <c r="K27" s="30">
        <f t="shared" si="6"/>
        <v>6506.6666666666661</v>
      </c>
      <c r="L27" s="30">
        <f t="shared" si="3"/>
        <v>6506.6666666666661</v>
      </c>
      <c r="M27" s="30">
        <f t="shared" si="4"/>
        <v>6506.67</v>
      </c>
      <c r="N27" s="30">
        <f t="shared" si="5"/>
        <v>6506.67</v>
      </c>
      <c r="O27" s="31" t="s">
        <v>21</v>
      </c>
    </row>
    <row r="28" spans="1:15" s="1" customFormat="1" ht="45.75" customHeight="1" x14ac:dyDescent="0.25">
      <c r="A28" s="27">
        <v>24</v>
      </c>
      <c r="B28" s="39" t="s">
        <v>80</v>
      </c>
      <c r="C28" s="28" t="s">
        <v>16</v>
      </c>
      <c r="D28" s="37">
        <v>1</v>
      </c>
      <c r="E28" s="37">
        <v>1200</v>
      </c>
      <c r="F28" s="37">
        <v>1330</v>
      </c>
      <c r="G28" s="37">
        <v>1260</v>
      </c>
      <c r="H28" s="30">
        <f t="shared" si="0"/>
        <v>1263.3333333333333</v>
      </c>
      <c r="I28" s="29">
        <f t="shared" si="1"/>
        <v>65.06407098647712</v>
      </c>
      <c r="J28" s="31">
        <f t="shared" si="2"/>
        <v>5.1501903155522788</v>
      </c>
      <c r="K28" s="30">
        <f t="shared" si="6"/>
        <v>1263.3333333333333</v>
      </c>
      <c r="L28" s="30">
        <f t="shared" si="3"/>
        <v>1263.3333333333333</v>
      </c>
      <c r="M28" s="30">
        <f t="shared" si="4"/>
        <v>1263.33</v>
      </c>
      <c r="N28" s="30">
        <f t="shared" si="5"/>
        <v>1263.33</v>
      </c>
      <c r="O28" s="31" t="s">
        <v>21</v>
      </c>
    </row>
    <row r="29" spans="1:15" s="1" customFormat="1" ht="20.100000000000001" customHeight="1" x14ac:dyDescent="0.25">
      <c r="A29" s="27">
        <v>25</v>
      </c>
      <c r="B29" s="38" t="s">
        <v>51</v>
      </c>
      <c r="C29" s="28" t="s">
        <v>16</v>
      </c>
      <c r="D29" s="37">
        <v>1</v>
      </c>
      <c r="E29" s="37">
        <v>2500</v>
      </c>
      <c r="F29" s="37">
        <v>2770</v>
      </c>
      <c r="G29" s="37">
        <v>2630</v>
      </c>
      <c r="H29" s="30">
        <f t="shared" si="0"/>
        <v>2633.3333333333335</v>
      </c>
      <c r="I29" s="29">
        <f t="shared" si="1"/>
        <v>135.03086067019396</v>
      </c>
      <c r="J29" s="31">
        <f t="shared" si="2"/>
        <v>5.1277542026655931</v>
      </c>
      <c r="K29" s="30">
        <f t="shared" si="6"/>
        <v>2633.333333333333</v>
      </c>
      <c r="L29" s="30">
        <f t="shared" si="3"/>
        <v>2633.333333333333</v>
      </c>
      <c r="M29" s="30">
        <f t="shared" si="4"/>
        <v>2633.33</v>
      </c>
      <c r="N29" s="30">
        <f t="shared" si="5"/>
        <v>2633.33</v>
      </c>
      <c r="O29" s="31" t="s">
        <v>21</v>
      </c>
    </row>
    <row r="30" spans="1:15" s="1" customFormat="1" ht="20.100000000000001" customHeight="1" x14ac:dyDescent="0.25">
      <c r="A30" s="27">
        <v>26</v>
      </c>
      <c r="B30" s="39" t="s">
        <v>81</v>
      </c>
      <c r="C30" s="28" t="s">
        <v>16</v>
      </c>
      <c r="D30" s="37">
        <v>2</v>
      </c>
      <c r="E30" s="37">
        <v>2630</v>
      </c>
      <c r="F30" s="37">
        <v>2910</v>
      </c>
      <c r="G30" s="37">
        <v>2770</v>
      </c>
      <c r="H30" s="30">
        <f t="shared" si="0"/>
        <v>2770</v>
      </c>
      <c r="I30" s="29">
        <f t="shared" si="1"/>
        <v>140</v>
      </c>
      <c r="J30" s="31">
        <f t="shared" si="2"/>
        <v>5.0541516245487363</v>
      </c>
      <c r="K30" s="30">
        <f t="shared" si="6"/>
        <v>5540</v>
      </c>
      <c r="L30" s="30">
        <f t="shared" si="3"/>
        <v>2770</v>
      </c>
      <c r="M30" s="30">
        <f t="shared" si="4"/>
        <v>2770</v>
      </c>
      <c r="N30" s="30">
        <f t="shared" si="5"/>
        <v>5540</v>
      </c>
      <c r="O30" s="31" t="s">
        <v>21</v>
      </c>
    </row>
    <row r="31" spans="1:15" s="1" customFormat="1" ht="20.100000000000001" customHeight="1" x14ac:dyDescent="0.25">
      <c r="A31" s="27">
        <v>27</v>
      </c>
      <c r="B31" s="39" t="s">
        <v>81</v>
      </c>
      <c r="C31" s="28" t="s">
        <v>16</v>
      </c>
      <c r="D31" s="37">
        <v>2</v>
      </c>
      <c r="E31" s="37">
        <v>2630</v>
      </c>
      <c r="F31" s="37">
        <v>2910</v>
      </c>
      <c r="G31" s="37">
        <v>2770</v>
      </c>
      <c r="H31" s="30">
        <f t="shared" si="0"/>
        <v>2770</v>
      </c>
      <c r="I31" s="29">
        <f t="shared" si="1"/>
        <v>140</v>
      </c>
      <c r="J31" s="31">
        <f t="shared" si="2"/>
        <v>5.0541516245487363</v>
      </c>
      <c r="K31" s="30">
        <f t="shared" si="6"/>
        <v>5540</v>
      </c>
      <c r="L31" s="30">
        <f t="shared" si="3"/>
        <v>2770</v>
      </c>
      <c r="M31" s="30">
        <f t="shared" si="4"/>
        <v>2770</v>
      </c>
      <c r="N31" s="30">
        <f t="shared" si="5"/>
        <v>5540</v>
      </c>
      <c r="O31" s="31" t="s">
        <v>21</v>
      </c>
    </row>
    <row r="32" spans="1:15" s="1" customFormat="1" ht="35.1" customHeight="1" x14ac:dyDescent="0.25">
      <c r="A32" s="27">
        <v>28</v>
      </c>
      <c r="B32" s="39" t="s">
        <v>82</v>
      </c>
      <c r="C32" s="28" t="s">
        <v>16</v>
      </c>
      <c r="D32" s="37">
        <v>1</v>
      </c>
      <c r="E32" s="37">
        <v>2000</v>
      </c>
      <c r="F32" s="37">
        <v>2210</v>
      </c>
      <c r="G32" s="37">
        <v>2100</v>
      </c>
      <c r="H32" s="30">
        <f t="shared" si="0"/>
        <v>2103.3333333333335</v>
      </c>
      <c r="I32" s="29">
        <f t="shared" si="1"/>
        <v>105.03967504392487</v>
      </c>
      <c r="J32" s="31">
        <f t="shared" si="2"/>
        <v>4.9939623634195653</v>
      </c>
      <c r="K32" s="30">
        <f t="shared" si="6"/>
        <v>2103.333333333333</v>
      </c>
      <c r="L32" s="30">
        <f t="shared" si="3"/>
        <v>2103.333333333333</v>
      </c>
      <c r="M32" s="30">
        <f t="shared" si="4"/>
        <v>2103.33</v>
      </c>
      <c r="N32" s="30">
        <f t="shared" si="5"/>
        <v>2103.33</v>
      </c>
      <c r="O32" s="31" t="s">
        <v>21</v>
      </c>
    </row>
    <row r="33" spans="1:15" s="1" customFormat="1" ht="35.1" customHeight="1" x14ac:dyDescent="0.25">
      <c r="A33" s="27">
        <v>29</v>
      </c>
      <c r="B33" s="39" t="s">
        <v>35</v>
      </c>
      <c r="C33" s="28" t="s">
        <v>16</v>
      </c>
      <c r="D33" s="37">
        <v>2</v>
      </c>
      <c r="E33" s="37">
        <v>4550</v>
      </c>
      <c r="F33" s="37">
        <v>5020</v>
      </c>
      <c r="G33" s="37">
        <v>4780</v>
      </c>
      <c r="H33" s="30">
        <f t="shared" si="0"/>
        <v>4783.333333333333</v>
      </c>
      <c r="I33" s="29">
        <f t="shared" si="1"/>
        <v>235.01772982763094</v>
      </c>
      <c r="J33" s="31">
        <f t="shared" si="2"/>
        <v>4.9132626444800893</v>
      </c>
      <c r="K33" s="30">
        <f t="shared" si="6"/>
        <v>9566.6666666666661</v>
      </c>
      <c r="L33" s="30">
        <f t="shared" si="3"/>
        <v>4783.333333333333</v>
      </c>
      <c r="M33" s="30">
        <f t="shared" si="4"/>
        <v>4783.33</v>
      </c>
      <c r="N33" s="30">
        <f t="shared" si="5"/>
        <v>9566.66</v>
      </c>
      <c r="O33" s="31" t="s">
        <v>21</v>
      </c>
    </row>
    <row r="34" spans="1:15" s="1" customFormat="1" ht="35.1" customHeight="1" x14ac:dyDescent="0.25">
      <c r="A34" s="27">
        <v>30</v>
      </c>
      <c r="B34" s="38" t="s">
        <v>93</v>
      </c>
      <c r="C34" s="28" t="s">
        <v>16</v>
      </c>
      <c r="D34" s="37">
        <v>1</v>
      </c>
      <c r="E34" s="37">
        <v>24000</v>
      </c>
      <c r="F34" s="37">
        <v>26460</v>
      </c>
      <c r="G34" s="37">
        <v>25200</v>
      </c>
      <c r="H34" s="30">
        <f t="shared" si="0"/>
        <v>25220</v>
      </c>
      <c r="I34" s="29">
        <f t="shared" si="1"/>
        <v>1230.1219451745424</v>
      </c>
      <c r="J34" s="31">
        <f t="shared" si="2"/>
        <v>4.8775652068776463</v>
      </c>
      <c r="K34" s="30">
        <f t="shared" si="6"/>
        <v>25220</v>
      </c>
      <c r="L34" s="30">
        <f t="shared" si="3"/>
        <v>25220</v>
      </c>
      <c r="M34" s="30">
        <f t="shared" si="4"/>
        <v>25220</v>
      </c>
      <c r="N34" s="30">
        <f t="shared" si="5"/>
        <v>25220</v>
      </c>
      <c r="O34" s="31" t="s">
        <v>21</v>
      </c>
    </row>
    <row r="35" spans="1:15" s="1" customFormat="1" ht="35.1" customHeight="1" x14ac:dyDescent="0.25">
      <c r="A35" s="27">
        <v>31</v>
      </c>
      <c r="B35" s="38" t="s">
        <v>94</v>
      </c>
      <c r="C35" s="28" t="s">
        <v>16</v>
      </c>
      <c r="D35" s="37">
        <v>1</v>
      </c>
      <c r="E35" s="37">
        <v>25000</v>
      </c>
      <c r="F35" s="37">
        <v>27570</v>
      </c>
      <c r="G35" s="37">
        <v>26250</v>
      </c>
      <c r="H35" s="30">
        <f t="shared" si="0"/>
        <v>26273.333333333332</v>
      </c>
      <c r="I35" s="29">
        <f t="shared" si="1"/>
        <v>1285.1588747440269</v>
      </c>
      <c r="J35" s="31">
        <f t="shared" si="2"/>
        <v>4.8914953365035281</v>
      </c>
      <c r="K35" s="30">
        <f t="shared" si="6"/>
        <v>26273.333333333332</v>
      </c>
      <c r="L35" s="30">
        <f t="shared" si="3"/>
        <v>26273.333333333332</v>
      </c>
      <c r="M35" s="30">
        <f t="shared" si="4"/>
        <v>26273.33</v>
      </c>
      <c r="N35" s="30">
        <f t="shared" si="5"/>
        <v>26273.33</v>
      </c>
      <c r="O35" s="31" t="s">
        <v>21</v>
      </c>
    </row>
    <row r="36" spans="1:15" s="1" customFormat="1" ht="20.100000000000001" customHeight="1" x14ac:dyDescent="0.25">
      <c r="A36" s="27">
        <v>32</v>
      </c>
      <c r="B36" s="39" t="s">
        <v>36</v>
      </c>
      <c r="C36" s="28" t="s">
        <v>16</v>
      </c>
      <c r="D36" s="37">
        <v>12</v>
      </c>
      <c r="E36" s="37">
        <v>430</v>
      </c>
      <c r="F36" s="37">
        <v>490</v>
      </c>
      <c r="G36" s="37">
        <v>460</v>
      </c>
      <c r="H36" s="30">
        <f t="shared" si="0"/>
        <v>460</v>
      </c>
      <c r="I36" s="29">
        <f t="shared" si="1"/>
        <v>30</v>
      </c>
      <c r="J36" s="31">
        <f t="shared" si="2"/>
        <v>6.5217391304347823</v>
      </c>
      <c r="K36" s="30">
        <f t="shared" si="6"/>
        <v>5520</v>
      </c>
      <c r="L36" s="30">
        <f t="shared" si="3"/>
        <v>460</v>
      </c>
      <c r="M36" s="30">
        <f t="shared" si="4"/>
        <v>460</v>
      </c>
      <c r="N36" s="30">
        <f t="shared" si="5"/>
        <v>5520</v>
      </c>
      <c r="O36" s="31" t="s">
        <v>21</v>
      </c>
    </row>
    <row r="37" spans="1:15" s="1" customFormat="1" ht="35.1" customHeight="1" x14ac:dyDescent="0.25">
      <c r="A37" s="27">
        <v>33</v>
      </c>
      <c r="B37" s="39" t="s">
        <v>83</v>
      </c>
      <c r="C37" s="28" t="s">
        <v>16</v>
      </c>
      <c r="D37" s="37">
        <v>6</v>
      </c>
      <c r="E37" s="37">
        <v>1960</v>
      </c>
      <c r="F37" s="37">
        <v>2170</v>
      </c>
      <c r="G37" s="37">
        <v>2060</v>
      </c>
      <c r="H37" s="30">
        <f t="shared" si="0"/>
        <v>2063.3333333333335</v>
      </c>
      <c r="I37" s="29">
        <f t="shared" si="1"/>
        <v>105.03967504392487</v>
      </c>
      <c r="J37" s="31">
        <f t="shared" si="2"/>
        <v>5.0907758502709957</v>
      </c>
      <c r="K37" s="30">
        <f t="shared" si="6"/>
        <v>12380</v>
      </c>
      <c r="L37" s="30">
        <f t="shared" si="3"/>
        <v>2063.3333333333335</v>
      </c>
      <c r="M37" s="30">
        <f t="shared" si="4"/>
        <v>2063.33</v>
      </c>
      <c r="N37" s="30">
        <f t="shared" si="5"/>
        <v>12379.98</v>
      </c>
      <c r="O37" s="31" t="s">
        <v>21</v>
      </c>
    </row>
    <row r="38" spans="1:15" s="1" customFormat="1" ht="20.100000000000001" customHeight="1" x14ac:dyDescent="0.25">
      <c r="A38" s="27">
        <v>34</v>
      </c>
      <c r="B38" s="39" t="s">
        <v>84</v>
      </c>
      <c r="C38" s="28" t="s">
        <v>16</v>
      </c>
      <c r="D38" s="37">
        <v>1</v>
      </c>
      <c r="E38" s="37">
        <v>1090</v>
      </c>
      <c r="F38" s="37">
        <v>1210</v>
      </c>
      <c r="G38" s="37">
        <v>1150</v>
      </c>
      <c r="H38" s="30">
        <f t="shared" si="0"/>
        <v>1150</v>
      </c>
      <c r="I38" s="29">
        <f t="shared" si="1"/>
        <v>60</v>
      </c>
      <c r="J38" s="31">
        <f t="shared" si="2"/>
        <v>5.2173913043478262</v>
      </c>
      <c r="K38" s="30">
        <f t="shared" si="6"/>
        <v>1150</v>
      </c>
      <c r="L38" s="30">
        <f t="shared" si="3"/>
        <v>1150</v>
      </c>
      <c r="M38" s="30">
        <f t="shared" si="4"/>
        <v>1150</v>
      </c>
      <c r="N38" s="30">
        <f t="shared" si="5"/>
        <v>1150</v>
      </c>
      <c r="O38" s="31" t="s">
        <v>21</v>
      </c>
    </row>
    <row r="39" spans="1:15" s="1" customFormat="1" ht="35.1" customHeight="1" x14ac:dyDescent="0.25">
      <c r="A39" s="27">
        <v>35</v>
      </c>
      <c r="B39" s="39" t="s">
        <v>85</v>
      </c>
      <c r="C39" s="28" t="s">
        <v>16</v>
      </c>
      <c r="D39" s="37">
        <v>1</v>
      </c>
      <c r="E39" s="37">
        <v>450</v>
      </c>
      <c r="F39" s="37">
        <v>510</v>
      </c>
      <c r="G39" s="37">
        <v>480</v>
      </c>
      <c r="H39" s="30">
        <f t="shared" si="0"/>
        <v>480</v>
      </c>
      <c r="I39" s="29">
        <f t="shared" si="1"/>
        <v>30</v>
      </c>
      <c r="J39" s="31">
        <f t="shared" si="2"/>
        <v>6.25</v>
      </c>
      <c r="K39" s="30">
        <f t="shared" si="6"/>
        <v>480</v>
      </c>
      <c r="L39" s="30">
        <f t="shared" si="3"/>
        <v>480</v>
      </c>
      <c r="M39" s="30">
        <f t="shared" si="4"/>
        <v>480</v>
      </c>
      <c r="N39" s="30">
        <f t="shared" si="5"/>
        <v>480</v>
      </c>
      <c r="O39" s="31" t="s">
        <v>21</v>
      </c>
    </row>
    <row r="40" spans="1:15" s="1" customFormat="1" ht="20.100000000000001" customHeight="1" x14ac:dyDescent="0.25">
      <c r="A40" s="27">
        <v>36</v>
      </c>
      <c r="B40" s="39" t="s">
        <v>86</v>
      </c>
      <c r="C40" s="28" t="s">
        <v>16</v>
      </c>
      <c r="D40" s="37">
        <v>1</v>
      </c>
      <c r="E40" s="37">
        <v>130</v>
      </c>
      <c r="F40" s="37">
        <v>150</v>
      </c>
      <c r="G40" s="37">
        <v>140</v>
      </c>
      <c r="H40" s="30">
        <f t="shared" si="0"/>
        <v>140</v>
      </c>
      <c r="I40" s="29">
        <f t="shared" si="1"/>
        <v>10</v>
      </c>
      <c r="J40" s="31">
        <f t="shared" si="2"/>
        <v>7.1428571428571423</v>
      </c>
      <c r="K40" s="30">
        <f t="shared" si="6"/>
        <v>140</v>
      </c>
      <c r="L40" s="30">
        <f t="shared" si="3"/>
        <v>140</v>
      </c>
      <c r="M40" s="30">
        <f t="shared" si="4"/>
        <v>140</v>
      </c>
      <c r="N40" s="30">
        <f t="shared" si="5"/>
        <v>140</v>
      </c>
      <c r="O40" s="31" t="s">
        <v>21</v>
      </c>
    </row>
    <row r="41" spans="1:15" s="1" customFormat="1" ht="20.100000000000001" customHeight="1" x14ac:dyDescent="0.25">
      <c r="A41" s="27">
        <v>37</v>
      </c>
      <c r="B41" s="39" t="s">
        <v>87</v>
      </c>
      <c r="C41" s="28" t="s">
        <v>16</v>
      </c>
      <c r="D41" s="37">
        <v>1</v>
      </c>
      <c r="E41" s="37">
        <v>1175</v>
      </c>
      <c r="F41" s="37">
        <v>1310</v>
      </c>
      <c r="G41" s="37">
        <v>1240</v>
      </c>
      <c r="H41" s="30">
        <f t="shared" si="0"/>
        <v>1241.6666666666667</v>
      </c>
      <c r="I41" s="29">
        <f t="shared" si="1"/>
        <v>67.51543033509698</v>
      </c>
      <c r="J41" s="31">
        <f t="shared" si="2"/>
        <v>5.4374843222896896</v>
      </c>
      <c r="K41" s="30">
        <f t="shared" si="6"/>
        <v>1241.6666666666665</v>
      </c>
      <c r="L41" s="30">
        <f t="shared" si="3"/>
        <v>1241.6666666666665</v>
      </c>
      <c r="M41" s="30">
        <f t="shared" si="4"/>
        <v>1241.67</v>
      </c>
      <c r="N41" s="30">
        <f t="shared" si="5"/>
        <v>1241.67</v>
      </c>
      <c r="O41" s="31" t="s">
        <v>21</v>
      </c>
    </row>
    <row r="42" spans="1:15" s="1" customFormat="1" ht="35.1" customHeight="1" x14ac:dyDescent="0.25">
      <c r="A42" s="27">
        <v>38</v>
      </c>
      <c r="B42" s="39" t="s">
        <v>72</v>
      </c>
      <c r="C42" s="28" t="s">
        <v>16</v>
      </c>
      <c r="D42" s="37">
        <v>1</v>
      </c>
      <c r="E42" s="37">
        <v>370</v>
      </c>
      <c r="F42" s="37">
        <v>410</v>
      </c>
      <c r="G42" s="37">
        <v>390</v>
      </c>
      <c r="H42" s="30">
        <f t="shared" si="0"/>
        <v>390</v>
      </c>
      <c r="I42" s="29">
        <f t="shared" si="1"/>
        <v>20</v>
      </c>
      <c r="J42" s="31">
        <f t="shared" si="2"/>
        <v>5.1282051282051277</v>
      </c>
      <c r="K42" s="30">
        <f t="shared" si="6"/>
        <v>390</v>
      </c>
      <c r="L42" s="30">
        <f t="shared" si="3"/>
        <v>390</v>
      </c>
      <c r="M42" s="30">
        <f t="shared" si="4"/>
        <v>390</v>
      </c>
      <c r="N42" s="30">
        <f t="shared" si="5"/>
        <v>390</v>
      </c>
      <c r="O42" s="31" t="s">
        <v>21</v>
      </c>
    </row>
    <row r="43" spans="1:15" s="1" customFormat="1" ht="35.1" customHeight="1" x14ac:dyDescent="0.25">
      <c r="A43" s="27">
        <v>39</v>
      </c>
      <c r="B43" s="39" t="s">
        <v>89</v>
      </c>
      <c r="C43" s="28" t="s">
        <v>20</v>
      </c>
      <c r="D43" s="37">
        <v>1</v>
      </c>
      <c r="E43" s="37">
        <v>2290</v>
      </c>
      <c r="F43" s="37">
        <v>2540</v>
      </c>
      <c r="G43" s="37">
        <v>2410</v>
      </c>
      <c r="H43" s="30">
        <f t="shared" si="0"/>
        <v>2413.3333333333335</v>
      </c>
      <c r="I43" s="29">
        <f t="shared" si="1"/>
        <v>125.03332889007368</v>
      </c>
      <c r="J43" s="31">
        <f t="shared" si="2"/>
        <v>5.1809390424063677</v>
      </c>
      <c r="K43" s="30">
        <f t="shared" si="6"/>
        <v>2413.333333333333</v>
      </c>
      <c r="L43" s="30">
        <f t="shared" si="3"/>
        <v>2413.333333333333</v>
      </c>
      <c r="M43" s="30">
        <f t="shared" si="4"/>
        <v>2413.33</v>
      </c>
      <c r="N43" s="30">
        <f t="shared" si="5"/>
        <v>2413.33</v>
      </c>
      <c r="O43" s="31" t="s">
        <v>21</v>
      </c>
    </row>
    <row r="44" spans="1:15" s="1" customFormat="1" ht="35.1" customHeight="1" x14ac:dyDescent="0.25">
      <c r="A44" s="27">
        <v>40</v>
      </c>
      <c r="B44" s="39" t="s">
        <v>71</v>
      </c>
      <c r="C44" s="28" t="s">
        <v>16</v>
      </c>
      <c r="D44" s="37">
        <v>1</v>
      </c>
      <c r="E44" s="37">
        <v>150</v>
      </c>
      <c r="F44" s="37">
        <v>170</v>
      </c>
      <c r="G44" s="37">
        <v>160</v>
      </c>
      <c r="H44" s="30">
        <f t="shared" si="0"/>
        <v>160</v>
      </c>
      <c r="I44" s="29">
        <f t="shared" si="1"/>
        <v>10</v>
      </c>
      <c r="J44" s="31">
        <f t="shared" si="2"/>
        <v>6.25</v>
      </c>
      <c r="K44" s="30">
        <f t="shared" si="6"/>
        <v>160</v>
      </c>
      <c r="L44" s="30">
        <f t="shared" si="3"/>
        <v>160</v>
      </c>
      <c r="M44" s="30">
        <f t="shared" si="4"/>
        <v>160</v>
      </c>
      <c r="N44" s="30">
        <f t="shared" si="5"/>
        <v>160</v>
      </c>
      <c r="O44" s="31" t="s">
        <v>21</v>
      </c>
    </row>
    <row r="45" spans="1:15" s="1" customFormat="1" ht="35.1" customHeight="1" x14ac:dyDescent="0.25">
      <c r="A45" s="27">
        <v>41</v>
      </c>
      <c r="B45" s="39" t="s">
        <v>70</v>
      </c>
      <c r="C45" s="28" t="s">
        <v>16</v>
      </c>
      <c r="D45" s="37">
        <v>2</v>
      </c>
      <c r="E45" s="37">
        <v>730</v>
      </c>
      <c r="F45" s="37">
        <v>810</v>
      </c>
      <c r="G45" s="37">
        <v>770</v>
      </c>
      <c r="H45" s="30">
        <f>AVERAGE(E45:G45)</f>
        <v>770</v>
      </c>
      <c r="I45" s="29">
        <f t="shared" si="1"/>
        <v>40</v>
      </c>
      <c r="J45" s="31">
        <f t="shared" si="2"/>
        <v>5.1948051948051948</v>
      </c>
      <c r="K45" s="30">
        <f t="shared" si="6"/>
        <v>1540</v>
      </c>
      <c r="L45" s="30">
        <f t="shared" si="3"/>
        <v>770</v>
      </c>
      <c r="M45" s="30">
        <f t="shared" si="4"/>
        <v>770</v>
      </c>
      <c r="N45" s="30">
        <f t="shared" si="5"/>
        <v>1540</v>
      </c>
      <c r="O45" s="31" t="s">
        <v>21</v>
      </c>
    </row>
    <row r="46" spans="1:15" s="1" customFormat="1" ht="20.100000000000001" customHeight="1" x14ac:dyDescent="0.25">
      <c r="A46" s="27">
        <v>42</v>
      </c>
      <c r="B46" s="39" t="s">
        <v>69</v>
      </c>
      <c r="C46" s="28" t="s">
        <v>16</v>
      </c>
      <c r="D46" s="37">
        <v>50</v>
      </c>
      <c r="E46" s="37">
        <v>130</v>
      </c>
      <c r="F46" s="37">
        <v>150</v>
      </c>
      <c r="G46" s="37">
        <v>140</v>
      </c>
      <c r="H46" s="30">
        <f t="shared" ref="H46:H50" si="7">AVERAGE(E46:G46)</f>
        <v>140</v>
      </c>
      <c r="I46" s="29">
        <f t="shared" ref="I46:I50" si="8">SQRT(((SUM((POWER(E46-H46,2)),(POWER(F46-H46,2)),(POWER(G46-H46,2)))/(COLUMNS(E46:G46)-1))))</f>
        <v>10</v>
      </c>
      <c r="J46" s="31">
        <f t="shared" ref="J46:J50" si="9">I46/H46*100</f>
        <v>7.1428571428571423</v>
      </c>
      <c r="K46" s="30">
        <f t="shared" ref="K46:K50" si="10">((D46/3)*(SUM(E46:G46)))</f>
        <v>7000.0000000000009</v>
      </c>
      <c r="L46" s="30">
        <f t="shared" ref="L46:L50" si="11">K46/D46</f>
        <v>140.00000000000003</v>
      </c>
      <c r="M46" s="30">
        <f t="shared" ref="M46:M50" si="12">ROUND(L46,2)</f>
        <v>140</v>
      </c>
      <c r="N46" s="30">
        <f t="shared" ref="N46:N50" si="13">M46*D46</f>
        <v>7000</v>
      </c>
      <c r="O46" s="31" t="s">
        <v>21</v>
      </c>
    </row>
    <row r="47" spans="1:15" s="1" customFormat="1" ht="20.100000000000001" customHeight="1" x14ac:dyDescent="0.25">
      <c r="A47" s="27">
        <v>43</v>
      </c>
      <c r="B47" s="38" t="s">
        <v>31</v>
      </c>
      <c r="C47" s="28" t="s">
        <v>16</v>
      </c>
      <c r="D47" s="37">
        <v>10</v>
      </c>
      <c r="E47" s="37">
        <v>950</v>
      </c>
      <c r="F47" s="37">
        <v>1050</v>
      </c>
      <c r="G47" s="37">
        <v>1000</v>
      </c>
      <c r="H47" s="30">
        <f t="shared" si="7"/>
        <v>1000</v>
      </c>
      <c r="I47" s="29">
        <f t="shared" si="8"/>
        <v>50</v>
      </c>
      <c r="J47" s="31">
        <f t="shared" si="9"/>
        <v>5</v>
      </c>
      <c r="K47" s="30">
        <f t="shared" si="10"/>
        <v>10000</v>
      </c>
      <c r="L47" s="30">
        <f t="shared" si="11"/>
        <v>1000</v>
      </c>
      <c r="M47" s="30">
        <f t="shared" si="12"/>
        <v>1000</v>
      </c>
      <c r="N47" s="30">
        <f t="shared" si="13"/>
        <v>10000</v>
      </c>
      <c r="O47" s="31" t="s">
        <v>21</v>
      </c>
    </row>
    <row r="48" spans="1:15" s="1" customFormat="1" ht="20.100000000000001" customHeight="1" x14ac:dyDescent="0.25">
      <c r="A48" s="27">
        <v>44</v>
      </c>
      <c r="B48" s="38" t="s">
        <v>32</v>
      </c>
      <c r="C48" s="28" t="s">
        <v>16</v>
      </c>
      <c r="D48" s="37">
        <v>6</v>
      </c>
      <c r="E48" s="37">
        <v>880</v>
      </c>
      <c r="F48" s="37">
        <v>980</v>
      </c>
      <c r="G48" s="37">
        <v>930</v>
      </c>
      <c r="H48" s="30">
        <f t="shared" si="7"/>
        <v>930</v>
      </c>
      <c r="I48" s="29">
        <f t="shared" si="8"/>
        <v>50</v>
      </c>
      <c r="J48" s="31">
        <f t="shared" si="9"/>
        <v>5.376344086021505</v>
      </c>
      <c r="K48" s="30">
        <f t="shared" si="10"/>
        <v>5580</v>
      </c>
      <c r="L48" s="30">
        <f t="shared" si="11"/>
        <v>930</v>
      </c>
      <c r="M48" s="30">
        <f t="shared" si="12"/>
        <v>930</v>
      </c>
      <c r="N48" s="30">
        <f t="shared" si="13"/>
        <v>5580</v>
      </c>
      <c r="O48" s="31" t="s">
        <v>21</v>
      </c>
    </row>
    <row r="49" spans="1:15" s="1" customFormat="1" ht="20.100000000000001" customHeight="1" x14ac:dyDescent="0.25">
      <c r="A49" s="27">
        <v>45</v>
      </c>
      <c r="B49" s="38" t="s">
        <v>33</v>
      </c>
      <c r="C49" s="28" t="s">
        <v>16</v>
      </c>
      <c r="D49" s="37">
        <v>6</v>
      </c>
      <c r="E49" s="37">
        <v>945</v>
      </c>
      <c r="F49" s="37">
        <v>1050</v>
      </c>
      <c r="G49" s="37">
        <v>1000</v>
      </c>
      <c r="H49" s="30">
        <f t="shared" si="7"/>
        <v>998.33333333333337</v>
      </c>
      <c r="I49" s="29">
        <f t="shared" si="8"/>
        <v>52.51983752196243</v>
      </c>
      <c r="J49" s="31">
        <f>I49/H49*100</f>
        <v>5.2607516716489906</v>
      </c>
      <c r="K49" s="30">
        <f t="shared" si="10"/>
        <v>5990</v>
      </c>
      <c r="L49" s="30">
        <f t="shared" si="11"/>
        <v>998.33333333333337</v>
      </c>
      <c r="M49" s="30">
        <f t="shared" si="12"/>
        <v>998.33</v>
      </c>
      <c r="N49" s="30">
        <f t="shared" si="13"/>
        <v>5989.9800000000005</v>
      </c>
      <c r="O49" s="31" t="s">
        <v>21</v>
      </c>
    </row>
    <row r="50" spans="1:15" s="1" customFormat="1" ht="20.100000000000001" customHeight="1" x14ac:dyDescent="0.25">
      <c r="A50" s="27">
        <v>46</v>
      </c>
      <c r="B50" s="38" t="s">
        <v>26</v>
      </c>
      <c r="C50" s="28" t="s">
        <v>16</v>
      </c>
      <c r="D50" s="37">
        <v>2</v>
      </c>
      <c r="E50" s="37">
        <v>670</v>
      </c>
      <c r="F50" s="37">
        <v>750</v>
      </c>
      <c r="G50" s="37">
        <v>710</v>
      </c>
      <c r="H50" s="30">
        <f t="shared" si="7"/>
        <v>710</v>
      </c>
      <c r="I50" s="29">
        <f t="shared" si="8"/>
        <v>40</v>
      </c>
      <c r="J50" s="31">
        <f t="shared" si="9"/>
        <v>5.6338028169014089</v>
      </c>
      <c r="K50" s="30">
        <f t="shared" si="10"/>
        <v>1420</v>
      </c>
      <c r="L50" s="30">
        <f t="shared" si="11"/>
        <v>710</v>
      </c>
      <c r="M50" s="30">
        <f t="shared" si="12"/>
        <v>710</v>
      </c>
      <c r="N50" s="30">
        <f t="shared" si="13"/>
        <v>1420</v>
      </c>
      <c r="O50" s="31" t="s">
        <v>21</v>
      </c>
    </row>
    <row r="51" spans="1:15" s="1" customFormat="1" ht="35.1" customHeight="1" x14ac:dyDescent="0.25">
      <c r="A51" s="27">
        <v>47</v>
      </c>
      <c r="B51" s="38" t="s">
        <v>27</v>
      </c>
      <c r="C51" s="28" t="s">
        <v>16</v>
      </c>
      <c r="D51" s="37">
        <v>6</v>
      </c>
      <c r="E51" s="37">
        <v>1290</v>
      </c>
      <c r="F51" s="37">
        <v>1430</v>
      </c>
      <c r="G51" s="37">
        <v>1360</v>
      </c>
      <c r="H51" s="30">
        <f t="shared" ref="H51:H76" si="14">AVERAGE(E51:G51)</f>
        <v>1360</v>
      </c>
      <c r="I51" s="29">
        <f t="shared" ref="I51:I76" si="15">SQRT(((SUM((POWER(E51-H51,2)),(POWER(F51-H51,2)),(POWER(G51-H51,2)))/(COLUMNS(E51:G51)-1))))</f>
        <v>70</v>
      </c>
      <c r="J51" s="31">
        <f t="shared" ref="J51:J76" si="16">I51/H51*100</f>
        <v>5.1470588235294112</v>
      </c>
      <c r="K51" s="30">
        <f t="shared" ref="K51:K76" si="17">((D51/3)*(SUM(E51:G51)))</f>
        <v>8160</v>
      </c>
      <c r="L51" s="30">
        <f t="shared" ref="L51:L76" si="18">K51/D51</f>
        <v>1360</v>
      </c>
      <c r="M51" s="30">
        <f t="shared" ref="M51:M76" si="19">ROUND(L51,2)</f>
        <v>1360</v>
      </c>
      <c r="N51" s="30">
        <f t="shared" ref="N51:N76" si="20">M51*D51</f>
        <v>8160</v>
      </c>
      <c r="O51" s="31" t="s">
        <v>21</v>
      </c>
    </row>
    <row r="52" spans="1:15" s="1" customFormat="1" ht="20.100000000000001" customHeight="1" x14ac:dyDescent="0.25">
      <c r="A52" s="27">
        <v>48</v>
      </c>
      <c r="B52" s="38" t="s">
        <v>29</v>
      </c>
      <c r="C52" s="28" t="s">
        <v>16</v>
      </c>
      <c r="D52" s="37">
        <v>4</v>
      </c>
      <c r="E52" s="37">
        <v>1300</v>
      </c>
      <c r="F52" s="37">
        <v>1440</v>
      </c>
      <c r="G52" s="37">
        <v>1370</v>
      </c>
      <c r="H52" s="30">
        <f t="shared" si="14"/>
        <v>1370</v>
      </c>
      <c r="I52" s="29">
        <f t="shared" si="15"/>
        <v>70</v>
      </c>
      <c r="J52" s="31">
        <f t="shared" si="16"/>
        <v>5.1094890510948909</v>
      </c>
      <c r="K52" s="30">
        <f t="shared" si="17"/>
        <v>5480</v>
      </c>
      <c r="L52" s="30">
        <f t="shared" si="18"/>
        <v>1370</v>
      </c>
      <c r="M52" s="30">
        <f t="shared" si="19"/>
        <v>1370</v>
      </c>
      <c r="N52" s="30">
        <f t="shared" si="20"/>
        <v>5480</v>
      </c>
      <c r="O52" s="31" t="s">
        <v>21</v>
      </c>
    </row>
    <row r="53" spans="1:15" s="1" customFormat="1" ht="20.100000000000001" customHeight="1" x14ac:dyDescent="0.25">
      <c r="A53" s="27">
        <v>49</v>
      </c>
      <c r="B53" s="38" t="s">
        <v>28</v>
      </c>
      <c r="C53" s="28" t="s">
        <v>16</v>
      </c>
      <c r="D53" s="37">
        <v>6</v>
      </c>
      <c r="E53" s="37">
        <v>2000</v>
      </c>
      <c r="F53" s="37">
        <v>2210</v>
      </c>
      <c r="G53" s="37">
        <v>2100</v>
      </c>
      <c r="H53" s="30">
        <f t="shared" si="14"/>
        <v>2103.3333333333335</v>
      </c>
      <c r="I53" s="29">
        <f t="shared" si="15"/>
        <v>105.03967504392487</v>
      </c>
      <c r="J53" s="31">
        <f t="shared" si="16"/>
        <v>4.9939623634195653</v>
      </c>
      <c r="K53" s="30">
        <f t="shared" si="17"/>
        <v>12620</v>
      </c>
      <c r="L53" s="30">
        <f t="shared" si="18"/>
        <v>2103.3333333333335</v>
      </c>
      <c r="M53" s="30">
        <f t="shared" si="19"/>
        <v>2103.33</v>
      </c>
      <c r="N53" s="30">
        <f t="shared" si="20"/>
        <v>12619.98</v>
      </c>
      <c r="O53" s="31" t="s">
        <v>21</v>
      </c>
    </row>
    <row r="54" spans="1:15" s="1" customFormat="1" ht="35.1" customHeight="1" x14ac:dyDescent="0.25">
      <c r="A54" s="27">
        <v>50</v>
      </c>
      <c r="B54" s="38" t="s">
        <v>30</v>
      </c>
      <c r="C54" s="28" t="s">
        <v>16</v>
      </c>
      <c r="D54" s="37">
        <v>4</v>
      </c>
      <c r="E54" s="37">
        <v>1370</v>
      </c>
      <c r="F54" s="37">
        <v>1520</v>
      </c>
      <c r="G54" s="37">
        <v>1440</v>
      </c>
      <c r="H54" s="30">
        <f t="shared" si="14"/>
        <v>1443.3333333333333</v>
      </c>
      <c r="I54" s="29">
        <f t="shared" si="15"/>
        <v>75.055534994651353</v>
      </c>
      <c r="J54" s="31">
        <f t="shared" si="16"/>
        <v>5.2001525400451287</v>
      </c>
      <c r="K54" s="30">
        <f t="shared" si="17"/>
        <v>5773.333333333333</v>
      </c>
      <c r="L54" s="30">
        <f t="shared" si="18"/>
        <v>1443.3333333333333</v>
      </c>
      <c r="M54" s="30">
        <f t="shared" si="19"/>
        <v>1443.33</v>
      </c>
      <c r="N54" s="30">
        <f t="shared" si="20"/>
        <v>5773.32</v>
      </c>
      <c r="O54" s="31" t="s">
        <v>21</v>
      </c>
    </row>
    <row r="55" spans="1:15" s="1" customFormat="1" ht="20.100000000000001" customHeight="1" x14ac:dyDescent="0.25">
      <c r="A55" s="27">
        <v>51</v>
      </c>
      <c r="B55" s="39" t="s">
        <v>68</v>
      </c>
      <c r="C55" s="28" t="s">
        <v>16</v>
      </c>
      <c r="D55" s="37">
        <v>2</v>
      </c>
      <c r="E55" s="37">
        <v>165</v>
      </c>
      <c r="F55" s="37">
        <v>190</v>
      </c>
      <c r="G55" s="37">
        <v>180</v>
      </c>
      <c r="H55" s="30">
        <f t="shared" si="14"/>
        <v>178.33333333333334</v>
      </c>
      <c r="I55" s="29">
        <f t="shared" si="15"/>
        <v>12.583057392117917</v>
      </c>
      <c r="J55" s="31">
        <f t="shared" si="16"/>
        <v>7.0559200329633169</v>
      </c>
      <c r="K55" s="30">
        <f t="shared" si="17"/>
        <v>356.66666666666663</v>
      </c>
      <c r="L55" s="30">
        <f t="shared" si="18"/>
        <v>178.33333333333331</v>
      </c>
      <c r="M55" s="30">
        <f t="shared" si="19"/>
        <v>178.33</v>
      </c>
      <c r="N55" s="30">
        <f t="shared" si="20"/>
        <v>356.66</v>
      </c>
      <c r="O55" s="31" t="s">
        <v>21</v>
      </c>
    </row>
    <row r="56" spans="1:15" s="1" customFormat="1" ht="20.100000000000001" customHeight="1" x14ac:dyDescent="0.25">
      <c r="A56" s="27">
        <v>52</v>
      </c>
      <c r="B56" s="39" t="s">
        <v>67</v>
      </c>
      <c r="C56" s="28" t="s">
        <v>16</v>
      </c>
      <c r="D56" s="37">
        <v>2</v>
      </c>
      <c r="E56" s="37">
        <v>160</v>
      </c>
      <c r="F56" s="37">
        <v>180</v>
      </c>
      <c r="G56" s="37">
        <v>170</v>
      </c>
      <c r="H56" s="30">
        <f t="shared" si="14"/>
        <v>170</v>
      </c>
      <c r="I56" s="29">
        <f t="shared" si="15"/>
        <v>10</v>
      </c>
      <c r="J56" s="31">
        <f t="shared" si="16"/>
        <v>5.8823529411764701</v>
      </c>
      <c r="K56" s="30">
        <f t="shared" si="17"/>
        <v>340</v>
      </c>
      <c r="L56" s="30">
        <f t="shared" si="18"/>
        <v>170</v>
      </c>
      <c r="M56" s="30">
        <f t="shared" si="19"/>
        <v>170</v>
      </c>
      <c r="N56" s="30">
        <f t="shared" si="20"/>
        <v>340</v>
      </c>
      <c r="O56" s="31" t="s">
        <v>21</v>
      </c>
    </row>
    <row r="57" spans="1:15" s="1" customFormat="1" ht="20.100000000000001" customHeight="1" x14ac:dyDescent="0.25">
      <c r="A57" s="27">
        <v>53</v>
      </c>
      <c r="B57" s="39" t="s">
        <v>66</v>
      </c>
      <c r="C57" s="28" t="s">
        <v>16</v>
      </c>
      <c r="D57" s="37">
        <v>1</v>
      </c>
      <c r="E57" s="37">
        <v>490</v>
      </c>
      <c r="F57" s="37">
        <v>550</v>
      </c>
      <c r="G57" s="37">
        <v>520</v>
      </c>
      <c r="H57" s="30">
        <f t="shared" si="14"/>
        <v>520</v>
      </c>
      <c r="I57" s="29">
        <f t="shared" si="15"/>
        <v>30</v>
      </c>
      <c r="J57" s="31">
        <f t="shared" si="16"/>
        <v>5.7692307692307692</v>
      </c>
      <c r="K57" s="30">
        <f t="shared" si="17"/>
        <v>520</v>
      </c>
      <c r="L57" s="30">
        <f t="shared" si="18"/>
        <v>520</v>
      </c>
      <c r="M57" s="30">
        <f t="shared" si="19"/>
        <v>520</v>
      </c>
      <c r="N57" s="30">
        <f t="shared" si="20"/>
        <v>520</v>
      </c>
      <c r="O57" s="31" t="s">
        <v>21</v>
      </c>
    </row>
    <row r="58" spans="1:15" s="1" customFormat="1" ht="35.1" customHeight="1" x14ac:dyDescent="0.25">
      <c r="A58" s="27">
        <v>54</v>
      </c>
      <c r="B58" s="40" t="s">
        <v>25</v>
      </c>
      <c r="C58" s="28" t="s">
        <v>16</v>
      </c>
      <c r="D58" s="37">
        <v>1</v>
      </c>
      <c r="E58" s="37">
        <v>250</v>
      </c>
      <c r="F58" s="37">
        <v>290</v>
      </c>
      <c r="G58" s="37">
        <v>270</v>
      </c>
      <c r="H58" s="30">
        <f t="shared" si="14"/>
        <v>270</v>
      </c>
      <c r="I58" s="29">
        <f t="shared" si="15"/>
        <v>20</v>
      </c>
      <c r="J58" s="31">
        <f t="shared" si="16"/>
        <v>7.4074074074074066</v>
      </c>
      <c r="K58" s="30">
        <f t="shared" si="17"/>
        <v>270</v>
      </c>
      <c r="L58" s="30">
        <f t="shared" si="18"/>
        <v>270</v>
      </c>
      <c r="M58" s="30">
        <f t="shared" si="19"/>
        <v>270</v>
      </c>
      <c r="N58" s="30">
        <f t="shared" si="20"/>
        <v>270</v>
      </c>
      <c r="O58" s="31" t="s">
        <v>21</v>
      </c>
    </row>
    <row r="59" spans="1:15" s="1" customFormat="1" ht="20.100000000000001" customHeight="1" x14ac:dyDescent="0.25">
      <c r="A59" s="27">
        <v>55</v>
      </c>
      <c r="B59" s="39" t="s">
        <v>64</v>
      </c>
      <c r="C59" s="28" t="s">
        <v>16</v>
      </c>
      <c r="D59" s="37">
        <v>1</v>
      </c>
      <c r="E59" s="37">
        <v>885</v>
      </c>
      <c r="F59" s="37">
        <v>980</v>
      </c>
      <c r="G59" s="37">
        <v>930</v>
      </c>
      <c r="H59" s="30">
        <f t="shared" si="14"/>
        <v>931.66666666666663</v>
      </c>
      <c r="I59" s="29">
        <f t="shared" si="15"/>
        <v>47.521924764610837</v>
      </c>
      <c r="J59" s="31">
        <f t="shared" si="16"/>
        <v>5.1007432663267442</v>
      </c>
      <c r="K59" s="30">
        <f t="shared" si="17"/>
        <v>931.66666666666663</v>
      </c>
      <c r="L59" s="30">
        <f t="shared" si="18"/>
        <v>931.66666666666663</v>
      </c>
      <c r="M59" s="30">
        <f t="shared" si="19"/>
        <v>931.67</v>
      </c>
      <c r="N59" s="30">
        <f t="shared" si="20"/>
        <v>931.67</v>
      </c>
      <c r="O59" s="31" t="s">
        <v>21</v>
      </c>
    </row>
    <row r="60" spans="1:15" s="1" customFormat="1" ht="35.1" customHeight="1" x14ac:dyDescent="0.25">
      <c r="A60" s="27">
        <v>56</v>
      </c>
      <c r="B60" s="39" t="s">
        <v>65</v>
      </c>
      <c r="C60" s="28" t="s">
        <v>16</v>
      </c>
      <c r="D60" s="37">
        <v>5</v>
      </c>
      <c r="E60" s="37">
        <v>270</v>
      </c>
      <c r="F60" s="37">
        <v>310</v>
      </c>
      <c r="G60" s="37">
        <v>290</v>
      </c>
      <c r="H60" s="30">
        <f t="shared" si="14"/>
        <v>290</v>
      </c>
      <c r="I60" s="29">
        <f t="shared" si="15"/>
        <v>20</v>
      </c>
      <c r="J60" s="31">
        <f t="shared" si="16"/>
        <v>6.8965517241379306</v>
      </c>
      <c r="K60" s="30">
        <f t="shared" si="17"/>
        <v>1450</v>
      </c>
      <c r="L60" s="30">
        <f t="shared" si="18"/>
        <v>290</v>
      </c>
      <c r="M60" s="30">
        <f t="shared" si="19"/>
        <v>290</v>
      </c>
      <c r="N60" s="30">
        <f t="shared" si="20"/>
        <v>1450</v>
      </c>
      <c r="O60" s="31" t="s">
        <v>21</v>
      </c>
    </row>
    <row r="61" spans="1:15" s="1" customFormat="1" ht="35.1" customHeight="1" x14ac:dyDescent="0.25">
      <c r="A61" s="27">
        <v>57</v>
      </c>
      <c r="B61" s="39" t="s">
        <v>98</v>
      </c>
      <c r="C61" s="28" t="s">
        <v>16</v>
      </c>
      <c r="D61" s="37">
        <v>1</v>
      </c>
      <c r="E61" s="37">
        <v>280</v>
      </c>
      <c r="F61" s="37">
        <v>320</v>
      </c>
      <c r="G61" s="37">
        <v>300</v>
      </c>
      <c r="H61" s="30">
        <f t="shared" si="14"/>
        <v>300</v>
      </c>
      <c r="I61" s="29">
        <f t="shared" si="15"/>
        <v>20</v>
      </c>
      <c r="J61" s="31">
        <f t="shared" si="16"/>
        <v>6.666666666666667</v>
      </c>
      <c r="K61" s="30">
        <f t="shared" si="17"/>
        <v>300</v>
      </c>
      <c r="L61" s="30">
        <f t="shared" si="18"/>
        <v>300</v>
      </c>
      <c r="M61" s="30">
        <f t="shared" si="19"/>
        <v>300</v>
      </c>
      <c r="N61" s="30">
        <f t="shared" si="20"/>
        <v>300</v>
      </c>
      <c r="O61" s="31" t="s">
        <v>21</v>
      </c>
    </row>
    <row r="62" spans="1:15" s="1" customFormat="1" ht="35.1" customHeight="1" x14ac:dyDescent="0.25">
      <c r="A62" s="27">
        <v>58</v>
      </c>
      <c r="B62" s="39" t="s">
        <v>63</v>
      </c>
      <c r="C62" s="28" t="s">
        <v>16</v>
      </c>
      <c r="D62" s="37">
        <v>1</v>
      </c>
      <c r="E62" s="37">
        <v>3070</v>
      </c>
      <c r="F62" s="37">
        <v>3400</v>
      </c>
      <c r="G62" s="37">
        <v>3230</v>
      </c>
      <c r="H62" s="30">
        <f t="shared" si="14"/>
        <v>3233.3333333333335</v>
      </c>
      <c r="I62" s="29">
        <f t="shared" si="15"/>
        <v>165.02525059315417</v>
      </c>
      <c r="J62" s="31">
        <f>I62/H62*100</f>
        <v>5.1038737296851799</v>
      </c>
      <c r="K62" s="30">
        <f t="shared" si="17"/>
        <v>3233.333333333333</v>
      </c>
      <c r="L62" s="30">
        <f t="shared" si="18"/>
        <v>3233.333333333333</v>
      </c>
      <c r="M62" s="30">
        <f t="shared" si="19"/>
        <v>3233.33</v>
      </c>
      <c r="N62" s="30">
        <f t="shared" si="20"/>
        <v>3233.33</v>
      </c>
      <c r="O62" s="31" t="s">
        <v>21</v>
      </c>
    </row>
    <row r="63" spans="1:15" s="1" customFormat="1" ht="43.5" customHeight="1" x14ac:dyDescent="0.25">
      <c r="A63" s="27">
        <v>59</v>
      </c>
      <c r="B63" s="39" t="s">
        <v>62</v>
      </c>
      <c r="C63" s="28" t="s">
        <v>16</v>
      </c>
      <c r="D63" s="37">
        <v>1</v>
      </c>
      <c r="E63" s="37">
        <v>1190</v>
      </c>
      <c r="F63" s="37">
        <v>1320</v>
      </c>
      <c r="G63" s="37">
        <v>1250</v>
      </c>
      <c r="H63" s="30">
        <f t="shared" si="14"/>
        <v>1253.3333333333333</v>
      </c>
      <c r="I63" s="29">
        <f t="shared" si="15"/>
        <v>65.06407098647712</v>
      </c>
      <c r="J63" s="31">
        <f t="shared" si="16"/>
        <v>5.1912822595593449</v>
      </c>
      <c r="K63" s="30">
        <f t="shared" si="17"/>
        <v>1253.3333333333333</v>
      </c>
      <c r="L63" s="30">
        <f t="shared" si="18"/>
        <v>1253.3333333333333</v>
      </c>
      <c r="M63" s="30">
        <f t="shared" si="19"/>
        <v>1253.33</v>
      </c>
      <c r="N63" s="30">
        <f t="shared" si="20"/>
        <v>1253.33</v>
      </c>
      <c r="O63" s="31" t="s">
        <v>21</v>
      </c>
    </row>
    <row r="64" spans="1:15" s="1" customFormat="1" ht="35.1" customHeight="1" x14ac:dyDescent="0.25">
      <c r="A64" s="27">
        <v>60</v>
      </c>
      <c r="B64" s="39" t="s">
        <v>61</v>
      </c>
      <c r="C64" s="28" t="s">
        <v>16</v>
      </c>
      <c r="D64" s="37">
        <v>1</v>
      </c>
      <c r="E64" s="37">
        <v>2060</v>
      </c>
      <c r="F64" s="37">
        <v>2280</v>
      </c>
      <c r="G64" s="37">
        <v>2170</v>
      </c>
      <c r="H64" s="30">
        <f t="shared" si="14"/>
        <v>2170</v>
      </c>
      <c r="I64" s="29">
        <f t="shared" si="15"/>
        <v>110</v>
      </c>
      <c r="J64" s="31">
        <f t="shared" si="16"/>
        <v>5.0691244239631335</v>
      </c>
      <c r="K64" s="30">
        <f t="shared" si="17"/>
        <v>2170</v>
      </c>
      <c r="L64" s="30">
        <f t="shared" si="18"/>
        <v>2170</v>
      </c>
      <c r="M64" s="30">
        <f t="shared" si="19"/>
        <v>2170</v>
      </c>
      <c r="N64" s="30">
        <f t="shared" si="20"/>
        <v>2170</v>
      </c>
      <c r="O64" s="31" t="s">
        <v>21</v>
      </c>
    </row>
    <row r="65" spans="1:15" s="1" customFormat="1" ht="20.100000000000001" customHeight="1" x14ac:dyDescent="0.25">
      <c r="A65" s="27">
        <v>61</v>
      </c>
      <c r="B65" s="39" t="s">
        <v>60</v>
      </c>
      <c r="C65" s="28" t="s">
        <v>16</v>
      </c>
      <c r="D65" s="37">
        <v>1</v>
      </c>
      <c r="E65" s="37">
        <v>325</v>
      </c>
      <c r="F65" s="37">
        <v>370</v>
      </c>
      <c r="G65" s="37">
        <v>350</v>
      </c>
      <c r="H65" s="30">
        <f t="shared" ref="H65:H75" si="21">AVERAGE(E65:G65)</f>
        <v>348.33333333333331</v>
      </c>
      <c r="I65" s="29">
        <f t="shared" ref="I65:I75" si="22">SQRT(((SUM((POWER(E65-H65,2)),(POWER(F65-H65,2)),(POWER(G65-H65,2)))/(COLUMNS(E65:G65)-1))))</f>
        <v>22.54624876411447</v>
      </c>
      <c r="J65" s="31">
        <f t="shared" ref="J65:J75" si="23">I65/H65*100</f>
        <v>6.4726073007027196</v>
      </c>
      <c r="K65" s="30">
        <f t="shared" ref="K65:K75" si="24">((D65/3)*(SUM(E65:G65)))</f>
        <v>348.33333333333331</v>
      </c>
      <c r="L65" s="30">
        <f t="shared" ref="L65:L75" si="25">K65/D65</f>
        <v>348.33333333333331</v>
      </c>
      <c r="M65" s="30">
        <f t="shared" ref="M65:M75" si="26">ROUND(L65,2)</f>
        <v>348.33</v>
      </c>
      <c r="N65" s="30">
        <f t="shared" ref="N65:N75" si="27">M65*D65</f>
        <v>348.33</v>
      </c>
      <c r="O65" s="31" t="s">
        <v>21</v>
      </c>
    </row>
    <row r="66" spans="1:15" s="1" customFormat="1" ht="20.100000000000001" customHeight="1" x14ac:dyDescent="0.25">
      <c r="A66" s="27">
        <v>62</v>
      </c>
      <c r="B66" s="39" t="s">
        <v>59</v>
      </c>
      <c r="C66" s="28" t="s">
        <v>16</v>
      </c>
      <c r="D66" s="37">
        <v>1</v>
      </c>
      <c r="E66" s="37">
        <v>260</v>
      </c>
      <c r="F66" s="37">
        <v>300</v>
      </c>
      <c r="G66" s="37">
        <v>280</v>
      </c>
      <c r="H66" s="30">
        <f t="shared" si="21"/>
        <v>280</v>
      </c>
      <c r="I66" s="29">
        <f t="shared" si="22"/>
        <v>20</v>
      </c>
      <c r="J66" s="31">
        <f t="shared" si="23"/>
        <v>7.1428571428571423</v>
      </c>
      <c r="K66" s="30">
        <f t="shared" si="24"/>
        <v>280</v>
      </c>
      <c r="L66" s="30">
        <f t="shared" si="25"/>
        <v>280</v>
      </c>
      <c r="M66" s="30">
        <f t="shared" si="26"/>
        <v>280</v>
      </c>
      <c r="N66" s="30">
        <f t="shared" si="27"/>
        <v>280</v>
      </c>
      <c r="O66" s="31" t="s">
        <v>21</v>
      </c>
    </row>
    <row r="67" spans="1:15" s="1" customFormat="1" ht="44.25" customHeight="1" x14ac:dyDescent="0.25">
      <c r="A67" s="27">
        <v>63</v>
      </c>
      <c r="B67" s="39" t="s">
        <v>58</v>
      </c>
      <c r="C67" s="28" t="s">
        <v>16</v>
      </c>
      <c r="D67" s="37">
        <v>1</v>
      </c>
      <c r="E67" s="37">
        <v>410</v>
      </c>
      <c r="F67" s="37">
        <v>470</v>
      </c>
      <c r="G67" s="37">
        <v>440</v>
      </c>
      <c r="H67" s="30">
        <f t="shared" si="21"/>
        <v>440</v>
      </c>
      <c r="I67" s="29">
        <f t="shared" si="22"/>
        <v>30</v>
      </c>
      <c r="J67" s="31">
        <f t="shared" si="23"/>
        <v>6.8181818181818175</v>
      </c>
      <c r="K67" s="30">
        <f t="shared" si="24"/>
        <v>440</v>
      </c>
      <c r="L67" s="30">
        <f t="shared" si="25"/>
        <v>440</v>
      </c>
      <c r="M67" s="30">
        <f t="shared" si="26"/>
        <v>440</v>
      </c>
      <c r="N67" s="30">
        <f t="shared" si="27"/>
        <v>440</v>
      </c>
      <c r="O67" s="31" t="s">
        <v>21</v>
      </c>
    </row>
    <row r="68" spans="1:15" s="1" customFormat="1" ht="35.1" customHeight="1" x14ac:dyDescent="0.25">
      <c r="A68" s="27">
        <v>64</v>
      </c>
      <c r="B68" s="39" t="s">
        <v>57</v>
      </c>
      <c r="C68" s="28" t="s">
        <v>16</v>
      </c>
      <c r="D68" s="37">
        <v>1</v>
      </c>
      <c r="E68" s="37">
        <v>1590</v>
      </c>
      <c r="F68" s="37">
        <v>1760</v>
      </c>
      <c r="G68" s="37">
        <v>1670</v>
      </c>
      <c r="H68" s="30">
        <f t="shared" si="21"/>
        <v>1673.3333333333333</v>
      </c>
      <c r="I68" s="29">
        <f t="shared" si="22"/>
        <v>85.049005481153827</v>
      </c>
      <c r="J68" s="31">
        <f t="shared" si="23"/>
        <v>5.082609889311982</v>
      </c>
      <c r="K68" s="30">
        <f t="shared" si="24"/>
        <v>1673.3333333333333</v>
      </c>
      <c r="L68" s="30">
        <f t="shared" si="25"/>
        <v>1673.3333333333333</v>
      </c>
      <c r="M68" s="30">
        <f t="shared" si="26"/>
        <v>1673.33</v>
      </c>
      <c r="N68" s="30">
        <f t="shared" si="27"/>
        <v>1673.33</v>
      </c>
      <c r="O68" s="31" t="s">
        <v>21</v>
      </c>
    </row>
    <row r="69" spans="1:15" s="1" customFormat="1" ht="20.100000000000001" customHeight="1" x14ac:dyDescent="0.25">
      <c r="A69" s="27">
        <v>65</v>
      </c>
      <c r="B69" s="39" t="s">
        <v>56</v>
      </c>
      <c r="C69" s="28" t="s">
        <v>16</v>
      </c>
      <c r="D69" s="37">
        <v>8</v>
      </c>
      <c r="E69" s="37">
        <v>15</v>
      </c>
      <c r="F69" s="37">
        <v>25</v>
      </c>
      <c r="G69" s="37">
        <v>20</v>
      </c>
      <c r="H69" s="30">
        <f t="shared" si="21"/>
        <v>20</v>
      </c>
      <c r="I69" s="29">
        <f t="shared" si="22"/>
        <v>5</v>
      </c>
      <c r="J69" s="31">
        <f t="shared" si="23"/>
        <v>25</v>
      </c>
      <c r="K69" s="30">
        <f t="shared" si="24"/>
        <v>160</v>
      </c>
      <c r="L69" s="30">
        <f t="shared" si="25"/>
        <v>20</v>
      </c>
      <c r="M69" s="30">
        <f t="shared" si="26"/>
        <v>20</v>
      </c>
      <c r="N69" s="30">
        <f t="shared" si="27"/>
        <v>160</v>
      </c>
      <c r="O69" s="31" t="s">
        <v>21</v>
      </c>
    </row>
    <row r="70" spans="1:15" s="1" customFormat="1" ht="35.1" customHeight="1" x14ac:dyDescent="0.25">
      <c r="A70" s="27">
        <v>66</v>
      </c>
      <c r="B70" s="39" t="s">
        <v>91</v>
      </c>
      <c r="C70" s="28" t="s">
        <v>20</v>
      </c>
      <c r="D70" s="37">
        <v>1</v>
      </c>
      <c r="E70" s="37">
        <v>3060</v>
      </c>
      <c r="F70" s="37">
        <v>3390</v>
      </c>
      <c r="G70" s="37">
        <v>3220</v>
      </c>
      <c r="H70" s="30">
        <f t="shared" si="21"/>
        <v>3223.3333333333335</v>
      </c>
      <c r="I70" s="29">
        <f t="shared" si="22"/>
        <v>165.02525059315417</v>
      </c>
      <c r="J70" s="31">
        <f t="shared" si="23"/>
        <v>5.119707877760729</v>
      </c>
      <c r="K70" s="30">
        <f t="shared" si="24"/>
        <v>3223.333333333333</v>
      </c>
      <c r="L70" s="30">
        <f t="shared" si="25"/>
        <v>3223.333333333333</v>
      </c>
      <c r="M70" s="30">
        <f t="shared" si="26"/>
        <v>3223.33</v>
      </c>
      <c r="N70" s="30">
        <f t="shared" si="27"/>
        <v>3223.33</v>
      </c>
      <c r="O70" s="31" t="s">
        <v>21</v>
      </c>
    </row>
    <row r="71" spans="1:15" s="1" customFormat="1" ht="20.100000000000001" customHeight="1" x14ac:dyDescent="0.25">
      <c r="A71" s="27">
        <v>67</v>
      </c>
      <c r="B71" s="38" t="s">
        <v>52</v>
      </c>
      <c r="C71" s="28" t="s">
        <v>16</v>
      </c>
      <c r="D71" s="37">
        <v>1</v>
      </c>
      <c r="E71" s="37">
        <v>10000</v>
      </c>
      <c r="F71" s="37">
        <v>11030</v>
      </c>
      <c r="G71" s="37">
        <v>10500</v>
      </c>
      <c r="H71" s="30">
        <f t="shared" si="21"/>
        <v>10510</v>
      </c>
      <c r="I71" s="29">
        <f t="shared" si="22"/>
        <v>515.0728103870365</v>
      </c>
      <c r="J71" s="31">
        <f t="shared" si="23"/>
        <v>4.9007879199527729</v>
      </c>
      <c r="K71" s="30">
        <f t="shared" si="24"/>
        <v>10510</v>
      </c>
      <c r="L71" s="30">
        <f t="shared" si="25"/>
        <v>10510</v>
      </c>
      <c r="M71" s="30">
        <f t="shared" si="26"/>
        <v>10510</v>
      </c>
      <c r="N71" s="30">
        <f t="shared" si="27"/>
        <v>10510</v>
      </c>
      <c r="O71" s="31" t="s">
        <v>21</v>
      </c>
    </row>
    <row r="72" spans="1:15" s="1" customFormat="1" ht="35.1" customHeight="1" x14ac:dyDescent="0.25">
      <c r="A72" s="27">
        <v>68</v>
      </c>
      <c r="B72" s="39" t="s">
        <v>92</v>
      </c>
      <c r="C72" s="28" t="s">
        <v>16</v>
      </c>
      <c r="D72" s="37">
        <v>1</v>
      </c>
      <c r="E72" s="37">
        <v>13750</v>
      </c>
      <c r="F72" s="37">
        <v>15170</v>
      </c>
      <c r="G72" s="37">
        <v>14440</v>
      </c>
      <c r="H72" s="30">
        <f t="shared" si="21"/>
        <v>14453.333333333334</v>
      </c>
      <c r="I72" s="29">
        <f t="shared" si="22"/>
        <v>710.09389050556786</v>
      </c>
      <c r="J72" s="31">
        <f t="shared" si="23"/>
        <v>4.9130112350477475</v>
      </c>
      <c r="K72" s="30">
        <f t="shared" si="24"/>
        <v>14453.333333333332</v>
      </c>
      <c r="L72" s="30">
        <f t="shared" si="25"/>
        <v>14453.333333333332</v>
      </c>
      <c r="M72" s="30">
        <f t="shared" si="26"/>
        <v>14453.33</v>
      </c>
      <c r="N72" s="30">
        <f t="shared" si="27"/>
        <v>14453.33</v>
      </c>
      <c r="O72" s="31" t="s">
        <v>21</v>
      </c>
    </row>
    <row r="73" spans="1:15" s="1" customFormat="1" ht="35.1" customHeight="1" x14ac:dyDescent="0.25">
      <c r="A73" s="27">
        <v>69</v>
      </c>
      <c r="B73" s="39" t="s">
        <v>55</v>
      </c>
      <c r="C73" s="28" t="s">
        <v>16</v>
      </c>
      <c r="D73" s="37">
        <v>8</v>
      </c>
      <c r="E73" s="37">
        <v>200</v>
      </c>
      <c r="F73" s="37">
        <v>230</v>
      </c>
      <c r="G73" s="37">
        <v>210</v>
      </c>
      <c r="H73" s="30">
        <f t="shared" si="21"/>
        <v>213.33333333333334</v>
      </c>
      <c r="I73" s="29">
        <f t="shared" si="22"/>
        <v>15.275252316519468</v>
      </c>
      <c r="J73" s="31">
        <f t="shared" si="23"/>
        <v>7.1602745233685008</v>
      </c>
      <c r="K73" s="30">
        <f t="shared" si="24"/>
        <v>1706.6666666666665</v>
      </c>
      <c r="L73" s="30">
        <f t="shared" si="25"/>
        <v>213.33333333333331</v>
      </c>
      <c r="M73" s="30">
        <f t="shared" si="26"/>
        <v>213.33</v>
      </c>
      <c r="N73" s="30">
        <f t="shared" si="27"/>
        <v>1706.64</v>
      </c>
      <c r="O73" s="31" t="s">
        <v>21</v>
      </c>
    </row>
    <row r="74" spans="1:15" s="1" customFormat="1" ht="35.1" customHeight="1" x14ac:dyDescent="0.25">
      <c r="A74" s="27">
        <v>70</v>
      </c>
      <c r="B74" s="39" t="s">
        <v>54</v>
      </c>
      <c r="C74" s="28" t="s">
        <v>16</v>
      </c>
      <c r="D74" s="37">
        <v>1</v>
      </c>
      <c r="E74" s="37">
        <v>1301</v>
      </c>
      <c r="F74" s="37">
        <v>1440</v>
      </c>
      <c r="G74" s="37">
        <v>1370</v>
      </c>
      <c r="H74" s="30">
        <f t="shared" si="21"/>
        <v>1370.3333333333333</v>
      </c>
      <c r="I74" s="29">
        <f t="shared" si="22"/>
        <v>69.500599517797923</v>
      </c>
      <c r="J74" s="31">
        <f t="shared" si="23"/>
        <v>5.0718024459594693</v>
      </c>
      <c r="K74" s="30">
        <f t="shared" si="24"/>
        <v>1370.3333333333333</v>
      </c>
      <c r="L74" s="30">
        <f t="shared" si="25"/>
        <v>1370.3333333333333</v>
      </c>
      <c r="M74" s="30">
        <f t="shared" si="26"/>
        <v>1370.33</v>
      </c>
      <c r="N74" s="30">
        <f t="shared" si="27"/>
        <v>1370.33</v>
      </c>
      <c r="O74" s="31" t="s">
        <v>21</v>
      </c>
    </row>
    <row r="75" spans="1:15" s="1" customFormat="1" ht="35.1" customHeight="1" x14ac:dyDescent="0.25">
      <c r="A75" s="27">
        <v>71</v>
      </c>
      <c r="B75" s="39" t="s">
        <v>53</v>
      </c>
      <c r="C75" s="28" t="s">
        <v>16</v>
      </c>
      <c r="D75" s="37">
        <v>1</v>
      </c>
      <c r="E75" s="37">
        <v>1370</v>
      </c>
      <c r="F75" s="37">
        <v>1520</v>
      </c>
      <c r="G75" s="37">
        <v>1440</v>
      </c>
      <c r="H75" s="30">
        <f t="shared" si="21"/>
        <v>1443.3333333333333</v>
      </c>
      <c r="I75" s="29">
        <f t="shared" si="22"/>
        <v>75.055534994651353</v>
      </c>
      <c r="J75" s="31">
        <f t="shared" si="23"/>
        <v>5.2001525400451287</v>
      </c>
      <c r="K75" s="30">
        <f t="shared" si="24"/>
        <v>1443.3333333333333</v>
      </c>
      <c r="L75" s="30">
        <f t="shared" si="25"/>
        <v>1443.3333333333333</v>
      </c>
      <c r="M75" s="30">
        <f t="shared" si="26"/>
        <v>1443.33</v>
      </c>
      <c r="N75" s="30">
        <f t="shared" si="27"/>
        <v>1443.33</v>
      </c>
      <c r="O75" s="31" t="s">
        <v>21</v>
      </c>
    </row>
    <row r="76" spans="1:15" s="1" customFormat="1" ht="35.1" customHeight="1" x14ac:dyDescent="0.25">
      <c r="A76" s="27">
        <v>72</v>
      </c>
      <c r="B76" s="39" t="s">
        <v>88</v>
      </c>
      <c r="C76" s="28" t="s">
        <v>16</v>
      </c>
      <c r="D76" s="37">
        <v>2</v>
      </c>
      <c r="E76" s="37">
        <v>140</v>
      </c>
      <c r="F76" s="37">
        <v>160</v>
      </c>
      <c r="G76" s="37">
        <v>150</v>
      </c>
      <c r="H76" s="30">
        <f t="shared" si="14"/>
        <v>150</v>
      </c>
      <c r="I76" s="29">
        <f t="shared" si="15"/>
        <v>10</v>
      </c>
      <c r="J76" s="31">
        <f t="shared" si="16"/>
        <v>6.666666666666667</v>
      </c>
      <c r="K76" s="30">
        <f t="shared" si="17"/>
        <v>300</v>
      </c>
      <c r="L76" s="30">
        <f t="shared" si="18"/>
        <v>150</v>
      </c>
      <c r="M76" s="30">
        <f t="shared" si="19"/>
        <v>150</v>
      </c>
      <c r="N76" s="30">
        <f t="shared" si="20"/>
        <v>300</v>
      </c>
      <c r="O76" s="31" t="s">
        <v>21</v>
      </c>
    </row>
    <row r="77" spans="1:15" s="2" customFormat="1" ht="18.75" x14ac:dyDescent="0.2">
      <c r="A77" s="46" t="s">
        <v>7</v>
      </c>
      <c r="B77" s="47"/>
      <c r="C77" s="46"/>
      <c r="D77" s="46"/>
      <c r="E77" s="46"/>
      <c r="F77" s="46"/>
      <c r="G77" s="46"/>
      <c r="H77" s="46"/>
      <c r="I77" s="32"/>
      <c r="J77" s="32"/>
      <c r="K77" s="32"/>
      <c r="L77" s="33"/>
      <c r="M77" s="34"/>
      <c r="N77" s="35">
        <f>SUM(N5:N76)</f>
        <v>263573.5</v>
      </c>
      <c r="O77" s="36"/>
    </row>
    <row r="78" spans="1:15" s="2" customFormat="1" ht="18.75" x14ac:dyDescent="0.2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3"/>
      <c r="M78" s="34"/>
      <c r="N78" s="35"/>
      <c r="O78" s="36"/>
    </row>
    <row r="79" spans="1:15" s="2" customFormat="1" ht="68.25" customHeight="1" x14ac:dyDescent="0.2">
      <c r="A79" s="32"/>
      <c r="B79" s="52" t="s">
        <v>99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35">
        <v>249821</v>
      </c>
      <c r="O79" s="36"/>
    </row>
    <row r="80" spans="1:15" x14ac:dyDescent="0.25">
      <c r="A80" s="15"/>
      <c r="B80" s="15"/>
      <c r="C80" s="15"/>
      <c r="D80" s="15"/>
      <c r="E80" s="4"/>
      <c r="F80" s="4"/>
      <c r="G80" s="4"/>
      <c r="H80" s="15"/>
      <c r="I80" s="15"/>
      <c r="J80" s="15"/>
      <c r="K80" s="15"/>
      <c r="L80" s="15"/>
      <c r="M80" s="15"/>
      <c r="N80" s="10"/>
      <c r="O80" s="15"/>
    </row>
    <row r="81" spans="1:15" ht="15" customHeight="1" x14ac:dyDescent="0.25">
      <c r="A81" s="48" t="s">
        <v>24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14"/>
    </row>
    <row r="82" spans="1:15" ht="16.5" customHeight="1" thickBot="1" x14ac:dyDescent="0.3">
      <c r="A82" s="14"/>
      <c r="B82" s="14"/>
      <c r="C82" s="14"/>
      <c r="D82" s="14"/>
      <c r="E82" s="5"/>
      <c r="F82" s="5"/>
      <c r="G82" s="5"/>
      <c r="H82" s="14"/>
      <c r="I82" s="14"/>
      <c r="J82" s="14"/>
      <c r="K82" s="14"/>
      <c r="L82" s="14"/>
      <c r="M82" s="14"/>
      <c r="N82" s="11"/>
      <c r="O82" s="14"/>
    </row>
    <row r="83" spans="1:15" x14ac:dyDescent="0.25">
      <c r="A83" s="49" t="s">
        <v>19</v>
      </c>
      <c r="B83" s="50"/>
      <c r="C83" s="50"/>
      <c r="D83" s="51"/>
      <c r="E83" s="6"/>
      <c r="F83" s="7"/>
      <c r="G83" s="7"/>
      <c r="H83" s="12"/>
      <c r="I83" s="12"/>
    </row>
    <row r="84" spans="1:15" ht="15.75" thickBot="1" x14ac:dyDescent="0.3">
      <c r="A84" s="42" t="s">
        <v>13</v>
      </c>
      <c r="B84" s="42"/>
      <c r="C84" s="42"/>
      <c r="D84" s="42"/>
      <c r="E84" s="6"/>
      <c r="F84" s="7"/>
      <c r="G84" s="7"/>
    </row>
    <row r="85" spans="1:15" x14ac:dyDescent="0.25">
      <c r="A85" s="43" t="s">
        <v>15</v>
      </c>
      <c r="B85" s="43"/>
      <c r="C85" s="43"/>
      <c r="D85" s="43"/>
      <c r="E85" s="6"/>
      <c r="F85" s="7"/>
      <c r="G85" s="7"/>
    </row>
    <row r="86" spans="1:15" ht="16.5" thickBot="1" x14ac:dyDescent="0.3">
      <c r="A86" s="44" t="s">
        <v>14</v>
      </c>
      <c r="B86" s="44"/>
      <c r="C86" s="44"/>
      <c r="D86" s="44"/>
      <c r="E86" s="8"/>
      <c r="F86" s="9"/>
      <c r="G86" s="9"/>
      <c r="H86" s="3"/>
      <c r="I86" s="3"/>
      <c r="J86" s="3"/>
      <c r="K86" s="3"/>
      <c r="L86" s="3"/>
      <c r="M86" s="3"/>
      <c r="N86" s="13"/>
      <c r="O86" s="3"/>
    </row>
  </sheetData>
  <mergeCells count="17">
    <mergeCell ref="A2:K2"/>
    <mergeCell ref="A3:A4"/>
    <mergeCell ref="B3:B4"/>
    <mergeCell ref="C3:C4"/>
    <mergeCell ref="D3:D4"/>
    <mergeCell ref="E3:G3"/>
    <mergeCell ref="H3:J3"/>
    <mergeCell ref="K3:N3"/>
    <mergeCell ref="L1:N2"/>
    <mergeCell ref="A84:D84"/>
    <mergeCell ref="A85:D85"/>
    <mergeCell ref="A86:D86"/>
    <mergeCell ref="O3:O4"/>
    <mergeCell ref="A77:H77"/>
    <mergeCell ref="A81:N81"/>
    <mergeCell ref="A83:D83"/>
    <mergeCell ref="B79:M7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ГЛАВНЫЙ ИНЖЕНЕР</cp:lastModifiedBy>
  <cp:lastPrinted>2026-06-11T06:07:33Z</cp:lastPrinted>
  <dcterms:created xsi:type="dcterms:W3CDTF">2014-01-15T18:15:09Z</dcterms:created>
  <dcterms:modified xsi:type="dcterms:W3CDTF">2026-06-11T06:12:33Z</dcterms:modified>
</cp:coreProperties>
</file>