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55. Поверка и атестация Абхазия _ Дударев\"/>
    </mc:Choice>
  </mc:AlternateContent>
  <bookViews>
    <workbookView xWindow="0" yWindow="0" windowWidth="28800" windowHeight="11445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Лист1!$A$1:$L$45</definedName>
  </definedNames>
  <calcPr calcId="152511"/>
</workbook>
</file>

<file path=xl/calcChain.xml><?xml version="1.0" encoding="utf-8"?>
<calcChain xmlns="http://schemas.openxmlformats.org/spreadsheetml/2006/main">
  <c r="L35" i="1" l="1"/>
  <c r="K13" i="1" l="1"/>
  <c r="H17" i="1" l="1"/>
  <c r="I17" i="1" s="1"/>
  <c r="L17" i="1" s="1"/>
  <c r="G17" i="1"/>
  <c r="G15" i="1"/>
  <c r="G16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H15" i="1"/>
  <c r="J15" i="1" s="1"/>
  <c r="H16" i="1"/>
  <c r="J16" i="1" s="1"/>
  <c r="H19" i="1"/>
  <c r="J19" i="1" s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3" i="1"/>
  <c r="H13" i="1"/>
  <c r="J17" i="1" l="1"/>
  <c r="K17" i="1" s="1"/>
  <c r="I15" i="1"/>
  <c r="L15" i="1" s="1"/>
  <c r="I16" i="1"/>
  <c r="L16" i="1" s="1"/>
  <c r="I19" i="1"/>
  <c r="L19" i="1" s="1"/>
  <c r="J26" i="1"/>
  <c r="I25" i="1"/>
  <c r="L25" i="1" s="1"/>
  <c r="I24" i="1"/>
  <c r="L24" i="1" s="1"/>
  <c r="J28" i="1"/>
  <c r="J27" i="1"/>
  <c r="J32" i="1"/>
  <c r="I31" i="1"/>
  <c r="L31" i="1" s="1"/>
  <c r="J30" i="1"/>
  <c r="I33" i="1"/>
  <c r="L33" i="1" s="1"/>
  <c r="J22" i="1"/>
  <c r="I23" i="1"/>
  <c r="L23" i="1" s="1"/>
  <c r="J23" i="1"/>
  <c r="J20" i="1"/>
  <c r="J21" i="1"/>
  <c r="I34" i="1"/>
  <c r="I32" i="1"/>
  <c r="L32" i="1" s="1"/>
  <c r="K15" i="1" l="1"/>
  <c r="I13" i="1"/>
  <c r="L13" i="1" s="1"/>
  <c r="J29" i="1"/>
  <c r="I28" i="1"/>
  <c r="L28" i="1" s="1"/>
  <c r="I27" i="1"/>
  <c r="L27" i="1" s="1"/>
  <c r="K16" i="1"/>
  <c r="I30" i="1"/>
  <c r="L30" i="1" s="1"/>
  <c r="I26" i="1"/>
  <c r="L26" i="1" s="1"/>
  <c r="J33" i="1"/>
  <c r="K33" i="1" s="1"/>
  <c r="J24" i="1"/>
  <c r="K24" i="1" s="1"/>
  <c r="J13" i="1"/>
  <c r="I22" i="1"/>
  <c r="L22" i="1" s="1"/>
  <c r="K19" i="1"/>
  <c r="J25" i="1"/>
  <c r="K25" i="1" s="1"/>
  <c r="I29" i="1"/>
  <c r="L29" i="1" s="1"/>
  <c r="I20" i="1"/>
  <c r="L20" i="1" s="1"/>
  <c r="J31" i="1"/>
  <c r="K31" i="1" s="1"/>
  <c r="K23" i="1"/>
  <c r="I21" i="1"/>
  <c r="L21" i="1" s="1"/>
  <c r="K28" i="1"/>
  <c r="K32" i="1"/>
  <c r="L34" i="1"/>
  <c r="J34" i="1"/>
  <c r="K27" i="1" l="1"/>
  <c r="K26" i="1"/>
  <c r="K30" i="1"/>
  <c r="K22" i="1"/>
  <c r="K29" i="1"/>
  <c r="K20" i="1"/>
  <c r="K21" i="1"/>
  <c r="K34" i="1"/>
</calcChain>
</file>

<file path=xl/sharedStrings.xml><?xml version="1.0" encoding="utf-8"?>
<sst xmlns="http://schemas.openxmlformats.org/spreadsheetml/2006/main" count="72" uniqueCount="48">
  <si>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</si>
  <si>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</si>
  <si>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</si>
  <si>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</si>
  <si>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</si>
  <si>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</si>
  <si>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</si>
  <si>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</si>
  <si>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</si>
  <si>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</si>
  <si>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</si>
  <si>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</si>
  <si>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</si>
  <si>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* Источники ценовой информации:</t>
  </si>
  <si>
    <t>Предложения поставщиков (подрядчиков, исполнителей)</t>
  </si>
  <si>
    <t>ИТОГО</t>
  </si>
  <si>
    <t xml:space="preserve">Кол-во </t>
  </si>
  <si>
    <t xml:space="preserve">_____________________
</t>
  </si>
  <si>
    <t>__________________________</t>
  </si>
  <si>
    <t>шт.</t>
  </si>
  <si>
    <t xml:space="preserve">2. Коммерческое предложение  № 2609/10 от 02.04.2026 от ФБУ "Северо-Кавказский ЦСМ"       
</t>
  </si>
  <si>
    <t xml:space="preserve">3. Коммерческое предложение № 45/31-07/1213 от 10.04.2026 от ФБУ "Ростовский ЦСМ"    </t>
  </si>
  <si>
    <t>Дата подготовки обоснования НМЦК: 31.07.2026</t>
  </si>
  <si>
    <t>1. Коммерческое предложение   № 08/222/2026 от 30.07.2026 от Сочинского филиала ФБУ "НИЦ-ПИ-РОСТЕСТ"</t>
  </si>
  <si>
    <t>ПОВЕРКА</t>
  </si>
  <si>
    <t xml:space="preserve"> Рефрактометр ручной, HSR-500</t>
  </si>
  <si>
    <t>Манометр для измерения давления до 0,6 Мпа (6,0 кг/см2). Афрометр АП-2.27</t>
  </si>
  <si>
    <t xml:space="preserve"> Кондуктометр, МАРК 603/1 с датчиком ДП-3</t>
  </si>
  <si>
    <t xml:space="preserve"> Весы электронные неавтоматического действия  Ohaus Pioneer,  PA214</t>
  </si>
  <si>
    <t xml:space="preserve"> Прибор комбинированный  «ТКА-ПКМ» (31) Люксметр </t>
  </si>
  <si>
    <t>Дозатор пипеточный одноканальный Лайт (5-50) мкл</t>
  </si>
  <si>
    <t>Дозатор механический 1-канальный с варьируемым объемом дозирования BIOHIT (100-1000) мкл</t>
  </si>
  <si>
    <t xml:space="preserve"> Дозатор механический 1-канальный с варьируемым объемом дозирования BIOHIT (20-200) мкл</t>
  </si>
  <si>
    <t xml:space="preserve"> pH-метр pH-410 с комбинированным pH-электродом</t>
  </si>
  <si>
    <t xml:space="preserve"> pH-метр pH-410с комбинированным pH-электродом</t>
  </si>
  <si>
    <t xml:space="preserve"> Термометр ртутный </t>
  </si>
  <si>
    <t xml:space="preserve">Термометр ртутный </t>
  </si>
  <si>
    <t xml:space="preserve"> Набор гирь (1мг-100г) F2 </t>
  </si>
  <si>
    <t xml:space="preserve">Весы электронные Ohaus Scout Pro SPS2001F  </t>
  </si>
  <si>
    <t>АТТЕСТАЦИЯ</t>
  </si>
  <si>
    <t>КАЛИБРОВКА</t>
  </si>
  <si>
    <t>Титратор  Eppendorf Top Buret M</t>
  </si>
  <si>
    <t xml:space="preserve"> Афрометр АП-2.27</t>
  </si>
  <si>
    <t>Гиря 200 г Ohaus М1</t>
  </si>
  <si>
    <t>КП 1</t>
  </si>
  <si>
    <t>КП 2</t>
  </si>
  <si>
    <t>КП 3</t>
  </si>
  <si>
    <t>Поверка, калибровка и аттестация средств измерений Государственной санитарно-эпидемиологической службы Министерства здравоохранения Республики Абхазия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</si>
</sst>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00"/>
    <numFmt numFmtId="166" formatCode="0.000000"/>
  </numFmts>
  <fonts count="16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101">
    <xf numFmtId="0" fontId="1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/>
    <xf numFmtId="2" fontId="12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2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8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2" fillId="0" borderId="0" xfId="0" applyNumberFormat="1" applyFont="1"/>
    <xf numFmtId="0" fontId="2" fillId="0" borderId="0" xfId="0" applyNumberFormat="1" applyFont="1"/>
    <xf numFmtId="0" fontId="5" fillId="2" borderId="26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2" fontId="2" fillId="2" borderId="26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2" fontId="2" fillId="2" borderId="26" xfId="0" applyNumberFormat="1" applyFont="1" applyFill="1" applyBorder="1" applyAlignment="1">
      <alignment horizontal="center" vertical="center" wrapText="1"/>
    </xf>
    <xf numFmtId="4" fontId="2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left" vertical="center" wrapText="1"/>
    </xf>
    <xf numFmtId="0" fontId="11" fillId="2" borderId="26" xfId="0" applyNumberFormat="1" applyFont="1" applyFill="1" applyBorder="1" applyAlignment="1">
      <alignment horizontal="left" vertical="center" wrapText="1"/>
    </xf>
    <xf numFmtId="0" fontId="11" fillId="3" borderId="26" xfId="0" applyNumberFormat="1" applyFont="1" applyFill="1" applyBorder="1" applyAlignment="1">
      <alignment horizontal="left" vertical="center" wrapText="1"/>
    </xf>
    <xf numFmtId="0" fontId="5" fillId="3" borderId="26" xfId="0" applyNumberFormat="1" applyFont="1" applyFill="1" applyBorder="1" applyAlignment="1">
      <alignment horizontal="center" vertical="center" wrapText="1"/>
    </xf>
    <xf numFmtId="2" fontId="5" fillId="3" borderId="26" xfId="0" applyNumberFormat="1" applyFont="1" applyFill="1" applyBorder="1" applyAlignment="1">
      <alignment horizontal="center" vertical="center" wrapText="1"/>
    </xf>
    <xf numFmtId="0" fontId="5" fillId="3" borderId="26" xfId="0" applyNumberFormat="1" applyFont="1" applyFill="1" applyBorder="1" applyAlignment="1">
      <alignment horizontal="left" vertical="center" wrapText="1"/>
    </xf>
    <xf numFmtId="3" fontId="2" fillId="3" borderId="26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4" fontId="2" fillId="3" borderId="26" xfId="0" applyNumberFormat="1" applyFont="1" applyFill="1" applyBorder="1" applyAlignment="1">
      <alignment horizontal="center" vertical="center"/>
    </xf>
    <xf numFmtId="0" fontId="8" fillId="2" borderId="26" xfId="0" applyNumberFormat="1" applyFont="1" applyFill="1" applyBorder="1" applyAlignment="1">
      <alignment horizontal="left" vertical="center" wrapText="1"/>
    </xf>
    <xf numFmtId="0" fontId="9" fillId="2" borderId="26" xfId="0" applyNumberFormat="1" applyFont="1" applyFill="1" applyBorder="1" applyAlignment="1">
      <alignment horizontal="left" vertical="center"/>
    </xf>
    <xf numFmtId="0" fontId="5" fillId="0" borderId="28" xfId="0" applyNumberFormat="1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2" fontId="11" fillId="0" borderId="30" xfId="0" applyNumberFormat="1" applyFont="1" applyFill="1" applyBorder="1" applyAlignment="1">
      <alignment horizontal="center" vertical="center" wrapText="1"/>
    </xf>
    <xf numFmtId="164" fontId="10" fillId="0" borderId="30" xfId="0" applyNumberFormat="1" applyFont="1" applyFill="1" applyBorder="1" applyAlignment="1">
      <alignment horizontal="center" vertical="center"/>
    </xf>
    <xf numFmtId="0" fontId="5" fillId="4" borderId="26" xfId="0" applyNumberFormat="1" applyFont="1" applyFill="1" applyBorder="1" applyAlignment="1">
      <alignment horizontal="left" vertical="center" wrapText="1"/>
    </xf>
    <xf numFmtId="0" fontId="5" fillId="4" borderId="26" xfId="0" applyNumberFormat="1" applyFont="1" applyFill="1" applyBorder="1" applyAlignment="1">
      <alignment horizontal="center" vertical="center" wrapText="1"/>
    </xf>
    <xf numFmtId="2" fontId="5" fillId="4" borderId="26" xfId="0" applyNumberFormat="1" applyFont="1" applyFill="1" applyBorder="1" applyAlignment="1">
      <alignment horizontal="center" vertical="center" wrapText="1"/>
    </xf>
    <xf numFmtId="3" fontId="2" fillId="4" borderId="26" xfId="0" applyNumberFormat="1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center" wrapText="1"/>
    </xf>
    <xf numFmtId="4" fontId="2" fillId="4" borderId="26" xfId="0" applyNumberFormat="1" applyFont="1" applyFill="1" applyBorder="1" applyAlignment="1">
      <alignment horizontal="center" vertical="center"/>
    </xf>
    <xf numFmtId="0" fontId="8" fillId="3" borderId="26" xfId="0" applyNumberFormat="1" applyFont="1" applyFill="1" applyBorder="1" applyAlignment="1">
      <alignment vertical="center" wrapText="1"/>
    </xf>
    <xf numFmtId="0" fontId="9" fillId="3" borderId="26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 wrapText="1"/>
    </xf>
    <xf numFmtId="0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4" fillId="0" borderId="0" xfId="0" applyNumberFormat="1" applyFont="1" applyAlignment="1">
      <alignment horizontal="center" wrapText="1"/>
    </xf>
    <xf numFmtId="2" fontId="9" fillId="2" borderId="26" xfId="0" applyNumberFormat="1" applyFont="1" applyFill="1" applyBorder="1" applyAlignment="1">
      <alignment horizontal="center" vertical="center"/>
    </xf>
    <xf numFmtId="2" fontId="9" fillId="2" borderId="29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5" fillId="0" borderId="4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vertical="center" wrapText="1"/>
    </xf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 wrapText="1"/>
    </xf>
    <xf numFmtId="0" fontId="5" fillId="0" borderId="10" xfId="0" applyNumberFormat="1" applyFont="1" applyBorder="1" applyAlignment="1">
      <alignment vertical="center" wrapText="1"/>
    </xf>
    <xf numFmtId="0" fontId="5" fillId="0" borderId="11" xfId="0" applyNumberFormat="1" applyFont="1" applyBorder="1" applyAlignment="1">
      <alignment vertical="center" wrapText="1"/>
    </xf>
    <xf numFmtId="0" fontId="5" fillId="0" borderId="12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vertical="center" wrapText="1"/>
    </xf>
    <xf numFmtId="0" fontId="5" fillId="0" borderId="16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vertical="center" wrapText="1"/>
    </xf>
    <xf numFmtId="0" fontId="5" fillId="0" borderId="18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vertical="center" wrapText="1"/>
    </xf>
    <xf numFmtId="0" fontId="5" fillId="0" borderId="21" xfId="0" applyNumberFormat="1" applyFont="1" applyBorder="1" applyAlignment="1">
      <alignment vertical="center" wrapText="1"/>
    </xf>
    <xf numFmtId="0" fontId="5" fillId="0" borderId="22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2" fontId="11" fillId="2" borderId="26" xfId="0" applyNumberFormat="1" applyFont="1" applyFill="1" applyBorder="1" applyAlignment="1">
      <alignment horizontal="center" vertical="center" wrapText="1"/>
    </xf>
    <xf numFmtId="2" fontId="11" fillId="2" borderId="29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horizontal="left" vertical="center" wrapText="1"/>
    </xf>
    <xf numFmtId="0" fontId="11" fillId="0" borderId="3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999371" y="2935960"/>
    <xdr:ext cx="760269" cy="28349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999371" y="2935960"/>
          <a:ext cx="760269" cy="283490"/>
        </a:xfrm>
        <a:prstGeom prst="rect">
          <a:avLst/>
        </a:prstGeom>
      </xdr:spPr>
    </xdr:pic>
    <xdr:clientData/>
  </xdr:absoluteAnchor>
  <xdr:absoluteAnchor>
    <xdr:pos x="10322557" y="2995247"/>
    <xdr:ext cx="685800" cy="205153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322557" y="2995247"/>
          <a:ext cx="685800" cy="205153"/>
        </a:xfrm>
        <a:prstGeom prst="rect">
          <a:avLst/>
        </a:prstGeom>
      </xdr:spPr>
    </xdr:pic>
    <xdr:clientData/>
  </xdr:absoluteAnchor>
  <xdr:absoluteAnchor>
    <xdr:pos x="11594562" y="2857316"/>
    <xdr:ext cx="1343025" cy="285934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594562" y="2857316"/>
          <a:ext cx="134302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D10" workbookViewId="0">
      <selection activeCell="M33" sqref="M33"/>
    </sheetView>
  </sheetViews>
  <sheetFormatPr defaultColWidth="9.140625" defaultRowHeight="15" customHeight="1" x14ac:dyDescent="0.25"/>
  <cols>
    <col min="1" max="1" width="5" style="7" customWidth="1"/>
    <col min="2" max="2" width="49.42578125" style="9" customWidth="1"/>
    <col min="3" max="3" width="15.42578125" style="7" hidden="1" customWidth="1"/>
    <col min="4" max="4" width="11.140625" style="7" customWidth="1"/>
    <col min="5" max="5" width="7.42578125" style="7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7" bestFit="1" customWidth="1"/>
    <col min="14" max="14" width="18.42578125" style="7" bestFit="1" customWidth="1"/>
    <col min="15" max="16384" width="9.140625" style="7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0"/>
      <c r="P1" s="10"/>
    </row>
    <row r="2" spans="1:16" ht="15" hidden="1" customHeight="1" x14ac:dyDescent="0.25">
      <c r="O2" s="10"/>
      <c r="P2" s="10"/>
    </row>
    <row r="3" spans="1:16" ht="20.25" x14ac:dyDescent="0.3">
      <c r="A3" s="60" t="s">
        <v>14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O3" s="10"/>
      <c r="P3" s="10"/>
    </row>
    <row r="4" spans="1:16" ht="9" customHeight="1" x14ac:dyDescent="0.2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O4" s="10"/>
      <c r="P4" s="10"/>
    </row>
    <row r="5" spans="1:16" x14ac:dyDescent="0.25">
      <c r="J5" s="4"/>
      <c r="O5" s="10"/>
      <c r="P5" s="10"/>
    </row>
    <row r="6" spans="1:16" ht="47.25" customHeight="1" x14ac:dyDescent="0.25">
      <c r="A6" s="76" t="s">
        <v>0</v>
      </c>
      <c r="B6" s="77"/>
      <c r="C6" s="66" t="s">
        <v>47</v>
      </c>
      <c r="D6" s="67"/>
      <c r="E6" s="68"/>
      <c r="F6" s="69"/>
      <c r="G6" s="70"/>
      <c r="H6" s="71"/>
      <c r="I6" s="72"/>
      <c r="J6" s="73"/>
      <c r="K6" s="74"/>
      <c r="L6" s="75"/>
      <c r="O6" s="10"/>
      <c r="P6" s="10"/>
    </row>
    <row r="7" spans="1:16" ht="45" customHeight="1" x14ac:dyDescent="0.25">
      <c r="A7" s="76" t="s">
        <v>1</v>
      </c>
      <c r="B7" s="87"/>
      <c r="C7" s="66" t="s">
        <v>2</v>
      </c>
      <c r="D7" s="78"/>
      <c r="E7" s="79"/>
      <c r="F7" s="80"/>
      <c r="G7" s="81"/>
      <c r="H7" s="82"/>
      <c r="I7" s="83"/>
      <c r="J7" s="84"/>
      <c r="K7" s="85"/>
      <c r="L7" s="86"/>
      <c r="O7" s="10"/>
      <c r="P7" s="10"/>
    </row>
    <row r="8" spans="1:16" ht="16.5" customHeight="1" x14ac:dyDescent="0.25">
      <c r="A8" s="88" t="s">
        <v>3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90"/>
      <c r="O8" s="10"/>
      <c r="P8" s="10"/>
    </row>
    <row r="9" spans="1:16" x14ac:dyDescent="0.25">
      <c r="A9" s="93" t="s">
        <v>4</v>
      </c>
      <c r="B9" s="91" t="s">
        <v>5</v>
      </c>
      <c r="C9" s="91"/>
      <c r="D9" s="91" t="s">
        <v>6</v>
      </c>
      <c r="E9" s="94" t="s">
        <v>16</v>
      </c>
      <c r="F9" s="56" t="s">
        <v>44</v>
      </c>
      <c r="G9" s="56" t="s">
        <v>45</v>
      </c>
      <c r="H9" s="56" t="s">
        <v>46</v>
      </c>
      <c r="I9" s="94" t="s">
        <v>7</v>
      </c>
      <c r="J9" s="63" t="s">
        <v>8</v>
      </c>
      <c r="K9" s="63" t="s">
        <v>9</v>
      </c>
      <c r="L9" s="61" t="s">
        <v>10</v>
      </c>
      <c r="O9" s="10"/>
      <c r="P9" s="10"/>
    </row>
    <row r="10" spans="1:16" x14ac:dyDescent="0.25">
      <c r="A10" s="93"/>
      <c r="B10" s="91"/>
      <c r="C10" s="91"/>
      <c r="D10" s="91"/>
      <c r="E10" s="94"/>
      <c r="F10" s="94" t="s">
        <v>11</v>
      </c>
      <c r="G10" s="94" t="s">
        <v>11</v>
      </c>
      <c r="H10" s="94" t="s">
        <v>11</v>
      </c>
      <c r="I10" s="94"/>
      <c r="J10" s="63"/>
      <c r="K10" s="63"/>
      <c r="L10" s="61"/>
      <c r="O10" s="10"/>
      <c r="P10" s="10"/>
    </row>
    <row r="11" spans="1:16" ht="75.75" customHeight="1" x14ac:dyDescent="0.25">
      <c r="A11" s="93"/>
      <c r="B11" s="92"/>
      <c r="C11" s="92"/>
      <c r="D11" s="92"/>
      <c r="E11" s="95"/>
      <c r="F11" s="95"/>
      <c r="G11" s="95"/>
      <c r="H11" s="95"/>
      <c r="I11" s="95"/>
      <c r="J11" s="64"/>
      <c r="K11" s="64"/>
      <c r="L11" s="62"/>
      <c r="O11" s="10"/>
      <c r="P11" s="10"/>
    </row>
    <row r="12" spans="1:16" s="24" customFormat="1" ht="26.25" customHeight="1" x14ac:dyDescent="0.25">
      <c r="A12" s="44"/>
      <c r="B12" s="34" t="s">
        <v>39</v>
      </c>
      <c r="C12" s="25"/>
      <c r="D12" s="25"/>
      <c r="E12" s="28"/>
      <c r="F12" s="28"/>
      <c r="G12" s="28"/>
      <c r="H12" s="28"/>
      <c r="I12" s="28"/>
      <c r="J12" s="26"/>
      <c r="K12" s="26"/>
      <c r="L12" s="27"/>
      <c r="O12" s="10"/>
      <c r="P12" s="10"/>
    </row>
    <row r="13" spans="1:16" s="23" customFormat="1" x14ac:dyDescent="0.25">
      <c r="A13" s="44">
        <v>1</v>
      </c>
      <c r="B13" s="48" t="s">
        <v>42</v>
      </c>
      <c r="C13" s="48"/>
      <c r="D13" s="49" t="s">
        <v>19</v>
      </c>
      <c r="E13" s="50">
        <v>1</v>
      </c>
      <c r="F13" s="50">
        <v>15713.6</v>
      </c>
      <c r="G13" s="50">
        <f>F13*1.01</f>
        <v>15870.736000000001</v>
      </c>
      <c r="H13" s="50">
        <f>F13*1.02</f>
        <v>16027.872000000001</v>
      </c>
      <c r="I13" s="50">
        <f>AVERAGE(F13:H13)</f>
        <v>15870.736000000003</v>
      </c>
      <c r="J13" s="51">
        <f t="shared" ref="J13:J33" si="0">_xlfn.STDEV.S(F13:H13)</f>
        <v>157.13600000000042</v>
      </c>
      <c r="K13" s="52">
        <f>J13/I13*100</f>
        <v>0.99009900990099253</v>
      </c>
      <c r="L13" s="53">
        <f t="shared" ref="L13:L33" si="1">E13*I13</f>
        <v>15870.736000000003</v>
      </c>
      <c r="M13" s="58"/>
      <c r="O13" s="10"/>
      <c r="P13" s="10"/>
    </row>
    <row r="14" spans="1:16" s="24" customFormat="1" x14ac:dyDescent="0.25">
      <c r="A14" s="44"/>
      <c r="B14" s="35" t="s">
        <v>40</v>
      </c>
      <c r="C14" s="38"/>
      <c r="D14" s="36"/>
      <c r="E14" s="37"/>
      <c r="F14" s="37"/>
      <c r="G14" s="37"/>
      <c r="H14" s="37"/>
      <c r="I14" s="37"/>
      <c r="J14" s="39"/>
      <c r="K14" s="40"/>
      <c r="L14" s="41"/>
      <c r="M14" s="58"/>
      <c r="O14" s="10"/>
      <c r="P14" s="10"/>
    </row>
    <row r="15" spans="1:16" s="24" customFormat="1" x14ac:dyDescent="0.25">
      <c r="A15" s="44">
        <v>1</v>
      </c>
      <c r="B15" s="38" t="s">
        <v>41</v>
      </c>
      <c r="C15" s="38"/>
      <c r="D15" s="36" t="s">
        <v>19</v>
      </c>
      <c r="E15" s="37">
        <v>1</v>
      </c>
      <c r="F15" s="37">
        <v>9620.57</v>
      </c>
      <c r="G15" s="37">
        <f t="shared" ref="G15:G34" si="2">F15*1.01</f>
        <v>9716.7757000000001</v>
      </c>
      <c r="H15" s="37">
        <f t="shared" ref="H15:H34" si="3">F15*1.02</f>
        <v>9812.9814000000006</v>
      </c>
      <c r="I15" s="37">
        <f t="shared" ref="I15:I17" si="4">AVERAGE(F15:H15)</f>
        <v>9716.7757000000001</v>
      </c>
      <c r="J15" s="39">
        <f t="shared" ref="J15:J17" si="5">_xlfn.STDEV.S(F15:H15)</f>
        <v>96.205700000000434</v>
      </c>
      <c r="K15" s="40">
        <f t="shared" ref="K15:K17" si="6">J15/I15*100</f>
        <v>0.99009900990099464</v>
      </c>
      <c r="L15" s="41">
        <f t="shared" ref="L15:L17" si="7">E15*I15</f>
        <v>9716.7757000000001</v>
      </c>
      <c r="M15" s="58"/>
      <c r="O15" s="10"/>
      <c r="P15" s="10"/>
    </row>
    <row r="16" spans="1:16" s="24" customFormat="1" x14ac:dyDescent="0.25">
      <c r="A16" s="44">
        <v>2</v>
      </c>
      <c r="B16" s="38" t="s">
        <v>41</v>
      </c>
      <c r="C16" s="38"/>
      <c r="D16" s="36" t="s">
        <v>19</v>
      </c>
      <c r="E16" s="37">
        <v>1</v>
      </c>
      <c r="F16" s="37">
        <v>9620.57</v>
      </c>
      <c r="G16" s="37">
        <f t="shared" si="2"/>
        <v>9716.7757000000001</v>
      </c>
      <c r="H16" s="37">
        <f t="shared" si="3"/>
        <v>9812.9814000000006</v>
      </c>
      <c r="I16" s="37">
        <f t="shared" si="4"/>
        <v>9716.7757000000001</v>
      </c>
      <c r="J16" s="39">
        <f t="shared" si="5"/>
        <v>96.205700000000434</v>
      </c>
      <c r="K16" s="40">
        <f t="shared" si="6"/>
        <v>0.99009900990099464</v>
      </c>
      <c r="L16" s="41">
        <f t="shared" si="7"/>
        <v>9716.7757000000001</v>
      </c>
      <c r="M16" s="58"/>
      <c r="O16" s="10"/>
      <c r="P16" s="10"/>
    </row>
    <row r="17" spans="1:16" s="24" customFormat="1" x14ac:dyDescent="0.25">
      <c r="A17" s="44">
        <v>3</v>
      </c>
      <c r="B17" s="54" t="s">
        <v>43</v>
      </c>
      <c r="C17" s="55"/>
      <c r="D17" s="36" t="s">
        <v>19</v>
      </c>
      <c r="E17" s="37">
        <v>1</v>
      </c>
      <c r="F17" s="37">
        <v>1708</v>
      </c>
      <c r="G17" s="37">
        <f t="shared" si="2"/>
        <v>1725.08</v>
      </c>
      <c r="H17" s="37">
        <f t="shared" ref="H17" si="8">F17*1.02</f>
        <v>1742.16</v>
      </c>
      <c r="I17" s="37">
        <f t="shared" si="4"/>
        <v>1725.08</v>
      </c>
      <c r="J17" s="39">
        <f t="shared" si="5"/>
        <v>17.080000000000041</v>
      </c>
      <c r="K17" s="40">
        <f t="shared" si="6"/>
        <v>0.99009900990099253</v>
      </c>
      <c r="L17" s="41">
        <f t="shared" si="7"/>
        <v>1725.08</v>
      </c>
      <c r="M17" s="58"/>
      <c r="O17" s="10"/>
      <c r="P17" s="10"/>
    </row>
    <row r="18" spans="1:16" s="24" customFormat="1" x14ac:dyDescent="0.25">
      <c r="A18" s="44"/>
      <c r="B18" s="34" t="s">
        <v>24</v>
      </c>
      <c r="C18" s="33"/>
      <c r="D18" s="25"/>
      <c r="E18" s="28"/>
      <c r="F18" s="28"/>
      <c r="G18" s="28"/>
      <c r="H18" s="28"/>
      <c r="I18" s="28"/>
      <c r="J18" s="29"/>
      <c r="K18" s="30"/>
      <c r="L18" s="31"/>
      <c r="M18" s="58"/>
      <c r="O18" s="10"/>
      <c r="P18" s="10"/>
    </row>
    <row r="19" spans="1:16" s="24" customFormat="1" x14ac:dyDescent="0.25">
      <c r="A19" s="44">
        <v>1</v>
      </c>
      <c r="B19" s="33" t="s">
        <v>25</v>
      </c>
      <c r="C19" s="33"/>
      <c r="D19" s="25" t="s">
        <v>19</v>
      </c>
      <c r="E19" s="28">
        <v>1</v>
      </c>
      <c r="F19" s="28">
        <v>17672.57</v>
      </c>
      <c r="G19" s="28">
        <f t="shared" si="2"/>
        <v>17849.295699999999</v>
      </c>
      <c r="H19" s="28">
        <f t="shared" si="3"/>
        <v>18026.021400000001</v>
      </c>
      <c r="I19" s="28">
        <f t="shared" ref="I19" si="9">AVERAGE(F19:H19)</f>
        <v>17849.295699999999</v>
      </c>
      <c r="J19" s="29">
        <f t="shared" ref="J19" si="10">_xlfn.STDEV.S(F19:H19)</f>
        <v>176.72570000000087</v>
      </c>
      <c r="K19" s="30">
        <f t="shared" ref="K19" si="11">J19/I19*100</f>
        <v>0.99009900990099498</v>
      </c>
      <c r="L19" s="31">
        <f t="shared" ref="L19" si="12">E19*I19</f>
        <v>17849.295699999999</v>
      </c>
      <c r="M19" s="58"/>
      <c r="O19" s="10"/>
      <c r="P19" s="10"/>
    </row>
    <row r="20" spans="1:16" s="23" customFormat="1" ht="25.5" x14ac:dyDescent="0.25">
      <c r="A20" s="44">
        <v>2</v>
      </c>
      <c r="B20" s="33" t="s">
        <v>26</v>
      </c>
      <c r="C20" s="33"/>
      <c r="D20" s="25" t="s">
        <v>19</v>
      </c>
      <c r="E20" s="28">
        <v>1</v>
      </c>
      <c r="F20" s="28">
        <v>97.75</v>
      </c>
      <c r="G20" s="28">
        <f t="shared" si="2"/>
        <v>98.727500000000006</v>
      </c>
      <c r="H20" s="28">
        <f t="shared" si="3"/>
        <v>99.704999999999998</v>
      </c>
      <c r="I20" s="28">
        <f t="shared" ref="I20" si="13">AVERAGE(F20:H20)</f>
        <v>98.727500000000006</v>
      </c>
      <c r="J20" s="29">
        <f t="shared" si="0"/>
        <v>0.97749999999999915</v>
      </c>
      <c r="K20" s="30">
        <f t="shared" ref="K20:K33" si="14">J20/I20*100</f>
        <v>0.9900990099009892</v>
      </c>
      <c r="L20" s="31">
        <f t="shared" si="1"/>
        <v>98.727500000000006</v>
      </c>
      <c r="M20" s="59"/>
      <c r="O20" s="10"/>
      <c r="P20" s="10"/>
    </row>
    <row r="21" spans="1:16" s="23" customFormat="1" x14ac:dyDescent="0.25">
      <c r="A21" s="44">
        <v>3</v>
      </c>
      <c r="B21" s="42" t="s">
        <v>27</v>
      </c>
      <c r="C21" s="33"/>
      <c r="D21" s="25" t="s">
        <v>19</v>
      </c>
      <c r="E21" s="28">
        <v>1</v>
      </c>
      <c r="F21" s="28">
        <v>13280.57</v>
      </c>
      <c r="G21" s="28">
        <f t="shared" si="2"/>
        <v>13413.375700000001</v>
      </c>
      <c r="H21" s="28">
        <f t="shared" si="3"/>
        <v>13546.181399999999</v>
      </c>
      <c r="I21" s="28">
        <f>AVERAGE(F21:H21)</f>
        <v>13413.375699999999</v>
      </c>
      <c r="J21" s="29">
        <f t="shared" si="0"/>
        <v>132.80569999999989</v>
      </c>
      <c r="K21" s="30">
        <f t="shared" si="14"/>
        <v>0.99009900990098942</v>
      </c>
      <c r="L21" s="31">
        <f t="shared" si="1"/>
        <v>13413.375699999999</v>
      </c>
      <c r="M21" s="59"/>
      <c r="O21" s="10"/>
      <c r="P21" s="10"/>
    </row>
    <row r="22" spans="1:16" s="23" customFormat="1" ht="25.5" x14ac:dyDescent="0.25">
      <c r="A22" s="44">
        <v>4</v>
      </c>
      <c r="B22" s="42" t="s">
        <v>28</v>
      </c>
      <c r="C22" s="33"/>
      <c r="D22" s="25" t="s">
        <v>19</v>
      </c>
      <c r="E22" s="28">
        <v>1</v>
      </c>
      <c r="F22" s="28">
        <v>5636.4</v>
      </c>
      <c r="G22" s="28">
        <f t="shared" si="2"/>
        <v>5692.7640000000001</v>
      </c>
      <c r="H22" s="28">
        <f t="shared" si="3"/>
        <v>5749.1279999999997</v>
      </c>
      <c r="I22" s="28">
        <f t="shared" ref="I22:I34" si="15">AVERAGE(F22:H22)</f>
        <v>5692.7640000000001</v>
      </c>
      <c r="J22" s="29">
        <f t="shared" si="0"/>
        <v>56.364000000000033</v>
      </c>
      <c r="K22" s="30">
        <f t="shared" si="14"/>
        <v>0.99009900990099065</v>
      </c>
      <c r="L22" s="31">
        <f t="shared" si="1"/>
        <v>5692.7640000000001</v>
      </c>
      <c r="M22" s="59"/>
      <c r="O22" s="10"/>
      <c r="P22" s="10"/>
    </row>
    <row r="23" spans="1:16" s="23" customFormat="1" ht="12.75" customHeight="1" x14ac:dyDescent="0.25">
      <c r="A23" s="44">
        <v>5</v>
      </c>
      <c r="B23" s="42" t="s">
        <v>29</v>
      </c>
      <c r="C23" s="33"/>
      <c r="D23" s="25" t="s">
        <v>19</v>
      </c>
      <c r="E23" s="28">
        <v>1</v>
      </c>
      <c r="F23" s="28">
        <v>7010.99</v>
      </c>
      <c r="G23" s="28">
        <f t="shared" si="2"/>
        <v>7081.0999000000002</v>
      </c>
      <c r="H23" s="28">
        <f t="shared" si="3"/>
        <v>7151.2097999999996</v>
      </c>
      <c r="I23" s="28">
        <f t="shared" si="15"/>
        <v>7081.0999000000002</v>
      </c>
      <c r="J23" s="29">
        <f t="shared" si="0"/>
        <v>70.109899999999925</v>
      </c>
      <c r="K23" s="30">
        <f t="shared" si="14"/>
        <v>0.99009900990098909</v>
      </c>
      <c r="L23" s="31">
        <f t="shared" si="1"/>
        <v>7081.0999000000002</v>
      </c>
      <c r="M23" s="59"/>
      <c r="O23" s="10"/>
      <c r="P23" s="10"/>
    </row>
    <row r="24" spans="1:16" s="23" customFormat="1" x14ac:dyDescent="0.25">
      <c r="A24" s="44">
        <v>6</v>
      </c>
      <c r="B24" s="42" t="s">
        <v>30</v>
      </c>
      <c r="C24" s="33"/>
      <c r="D24" s="25" t="s">
        <v>19</v>
      </c>
      <c r="E24" s="28">
        <v>1</v>
      </c>
      <c r="F24" s="28">
        <v>7607.57</v>
      </c>
      <c r="G24" s="28">
        <f t="shared" si="2"/>
        <v>7683.6457</v>
      </c>
      <c r="H24" s="28">
        <f t="shared" si="3"/>
        <v>7759.7213999999994</v>
      </c>
      <c r="I24" s="28">
        <f t="shared" si="15"/>
        <v>7683.6457</v>
      </c>
      <c r="J24" s="29">
        <f t="shared" si="0"/>
        <v>76.07569999999987</v>
      </c>
      <c r="K24" s="30">
        <f t="shared" si="14"/>
        <v>0.99009900990098842</v>
      </c>
      <c r="L24" s="31">
        <f t="shared" si="1"/>
        <v>7683.6457</v>
      </c>
      <c r="M24" s="59"/>
      <c r="O24" s="10"/>
      <c r="P24" s="10"/>
    </row>
    <row r="25" spans="1:16" s="23" customFormat="1" ht="25.5" x14ac:dyDescent="0.25">
      <c r="A25" s="44">
        <v>7</v>
      </c>
      <c r="B25" s="42" t="s">
        <v>31</v>
      </c>
      <c r="C25" s="33"/>
      <c r="D25" s="25" t="s">
        <v>19</v>
      </c>
      <c r="E25" s="28">
        <v>1</v>
      </c>
      <c r="F25" s="28">
        <v>7991</v>
      </c>
      <c r="G25" s="28">
        <f t="shared" si="2"/>
        <v>8070.91</v>
      </c>
      <c r="H25" s="28">
        <f t="shared" si="3"/>
        <v>8150.82</v>
      </c>
      <c r="I25" s="28">
        <f t="shared" si="15"/>
        <v>8070.91</v>
      </c>
      <c r="J25" s="29">
        <f t="shared" si="0"/>
        <v>79.909999999999854</v>
      </c>
      <c r="K25" s="30">
        <f t="shared" si="14"/>
        <v>0.99009900990098842</v>
      </c>
      <c r="L25" s="31">
        <f t="shared" si="1"/>
        <v>8070.91</v>
      </c>
      <c r="M25" s="59"/>
      <c r="O25" s="10"/>
      <c r="P25" s="10"/>
    </row>
    <row r="26" spans="1:16" s="23" customFormat="1" ht="25.5" x14ac:dyDescent="0.25">
      <c r="A26" s="44">
        <v>8</v>
      </c>
      <c r="B26" s="42" t="s">
        <v>32</v>
      </c>
      <c r="C26" s="33"/>
      <c r="D26" s="25" t="s">
        <v>19</v>
      </c>
      <c r="E26" s="28">
        <v>1</v>
      </c>
      <c r="F26" s="28">
        <v>7991</v>
      </c>
      <c r="G26" s="28">
        <f t="shared" si="2"/>
        <v>8070.91</v>
      </c>
      <c r="H26" s="28">
        <f t="shared" si="3"/>
        <v>8150.82</v>
      </c>
      <c r="I26" s="28">
        <f t="shared" si="15"/>
        <v>8070.91</v>
      </c>
      <c r="J26" s="29">
        <f t="shared" si="0"/>
        <v>79.909999999999854</v>
      </c>
      <c r="K26" s="30">
        <f t="shared" si="14"/>
        <v>0.99009900990098842</v>
      </c>
      <c r="L26" s="31">
        <f t="shared" si="1"/>
        <v>8070.91</v>
      </c>
      <c r="M26" s="59"/>
      <c r="O26" s="10"/>
      <c r="P26" s="10"/>
    </row>
    <row r="27" spans="1:16" s="23" customFormat="1" x14ac:dyDescent="0.25">
      <c r="A27" s="44">
        <v>9</v>
      </c>
      <c r="B27" s="42" t="s">
        <v>33</v>
      </c>
      <c r="C27" s="33"/>
      <c r="D27" s="25" t="s">
        <v>19</v>
      </c>
      <c r="E27" s="28">
        <v>1</v>
      </c>
      <c r="F27" s="28">
        <v>11065.61</v>
      </c>
      <c r="G27" s="28">
        <f t="shared" si="2"/>
        <v>11176.266100000001</v>
      </c>
      <c r="H27" s="28">
        <f t="shared" si="3"/>
        <v>11286.922200000001</v>
      </c>
      <c r="I27" s="28">
        <f t="shared" si="15"/>
        <v>11176.266100000001</v>
      </c>
      <c r="J27" s="29">
        <f t="shared" si="0"/>
        <v>110.65610000000015</v>
      </c>
      <c r="K27" s="30">
        <f t="shared" si="14"/>
        <v>0.99009900990099131</v>
      </c>
      <c r="L27" s="31">
        <f t="shared" si="1"/>
        <v>11176.266100000001</v>
      </c>
      <c r="M27" s="59"/>
      <c r="O27" s="10"/>
      <c r="P27" s="10"/>
    </row>
    <row r="28" spans="1:16" s="23" customFormat="1" x14ac:dyDescent="0.25">
      <c r="A28" s="44">
        <v>10</v>
      </c>
      <c r="B28" s="42" t="s">
        <v>34</v>
      </c>
      <c r="C28" s="33"/>
      <c r="D28" s="25" t="s">
        <v>19</v>
      </c>
      <c r="E28" s="28">
        <v>1</v>
      </c>
      <c r="F28" s="28">
        <v>11065.61</v>
      </c>
      <c r="G28" s="28">
        <f t="shared" si="2"/>
        <v>11176.266100000001</v>
      </c>
      <c r="H28" s="28">
        <f t="shared" si="3"/>
        <v>11286.922200000001</v>
      </c>
      <c r="I28" s="28">
        <f t="shared" si="15"/>
        <v>11176.266100000001</v>
      </c>
      <c r="J28" s="29">
        <f t="shared" si="0"/>
        <v>110.65610000000015</v>
      </c>
      <c r="K28" s="30">
        <f t="shared" si="14"/>
        <v>0.99009900990099131</v>
      </c>
      <c r="L28" s="31">
        <f t="shared" si="1"/>
        <v>11176.266100000001</v>
      </c>
      <c r="M28" s="59"/>
      <c r="O28" s="10"/>
      <c r="P28" s="10"/>
    </row>
    <row r="29" spans="1:16" s="23" customFormat="1" x14ac:dyDescent="0.25">
      <c r="A29" s="44">
        <v>11</v>
      </c>
      <c r="B29" s="42" t="s">
        <v>35</v>
      </c>
      <c r="C29" s="33"/>
      <c r="D29" s="25" t="s">
        <v>19</v>
      </c>
      <c r="E29" s="28">
        <v>1</v>
      </c>
      <c r="F29" s="28">
        <v>3506.54</v>
      </c>
      <c r="G29" s="28">
        <f t="shared" si="2"/>
        <v>3541.6053999999999</v>
      </c>
      <c r="H29" s="28">
        <f t="shared" si="3"/>
        <v>3576.6707999999999</v>
      </c>
      <c r="I29" s="28">
        <f t="shared" si="15"/>
        <v>3541.6053999999999</v>
      </c>
      <c r="J29" s="29">
        <f t="shared" si="0"/>
        <v>35.065399999999954</v>
      </c>
      <c r="K29" s="30">
        <f t="shared" si="14"/>
        <v>0.99009900990098887</v>
      </c>
      <c r="L29" s="31">
        <f t="shared" si="1"/>
        <v>3541.6053999999999</v>
      </c>
      <c r="M29" s="59"/>
      <c r="O29" s="10"/>
      <c r="P29" s="10"/>
    </row>
    <row r="30" spans="1:16" s="23" customFormat="1" x14ac:dyDescent="0.25">
      <c r="A30" s="44">
        <v>12</v>
      </c>
      <c r="B30" s="42" t="s">
        <v>36</v>
      </c>
      <c r="C30" s="33"/>
      <c r="D30" s="25" t="s">
        <v>19</v>
      </c>
      <c r="E30" s="28">
        <v>1</v>
      </c>
      <c r="F30" s="28">
        <v>3506.54</v>
      </c>
      <c r="G30" s="28">
        <f t="shared" si="2"/>
        <v>3541.6053999999999</v>
      </c>
      <c r="H30" s="28">
        <f t="shared" si="3"/>
        <v>3576.6707999999999</v>
      </c>
      <c r="I30" s="28">
        <f t="shared" si="15"/>
        <v>3541.6053999999999</v>
      </c>
      <c r="J30" s="29">
        <f t="shared" si="0"/>
        <v>35.065399999999954</v>
      </c>
      <c r="K30" s="30">
        <f t="shared" si="14"/>
        <v>0.99009900990098887</v>
      </c>
      <c r="L30" s="31">
        <f t="shared" si="1"/>
        <v>3541.6053999999999</v>
      </c>
      <c r="M30" s="59"/>
      <c r="O30" s="10"/>
      <c r="P30" s="10"/>
    </row>
    <row r="31" spans="1:16" s="23" customFormat="1" x14ac:dyDescent="0.25">
      <c r="A31" s="44">
        <v>13</v>
      </c>
      <c r="B31" s="42" t="s">
        <v>36</v>
      </c>
      <c r="C31" s="33"/>
      <c r="D31" s="25" t="s">
        <v>19</v>
      </c>
      <c r="E31" s="28">
        <v>1</v>
      </c>
      <c r="F31" s="28">
        <v>3506.54</v>
      </c>
      <c r="G31" s="28">
        <f t="shared" si="2"/>
        <v>3541.6053999999999</v>
      </c>
      <c r="H31" s="28">
        <f t="shared" si="3"/>
        <v>3576.6707999999999</v>
      </c>
      <c r="I31" s="28">
        <f t="shared" si="15"/>
        <v>3541.6053999999999</v>
      </c>
      <c r="J31" s="29">
        <f t="shared" si="0"/>
        <v>35.065399999999954</v>
      </c>
      <c r="K31" s="30">
        <f t="shared" si="14"/>
        <v>0.99009900990098887</v>
      </c>
      <c r="L31" s="31">
        <f t="shared" si="1"/>
        <v>3541.6053999999999</v>
      </c>
      <c r="M31" s="59"/>
      <c r="O31" s="10"/>
      <c r="P31" s="10"/>
    </row>
    <row r="32" spans="1:16" s="23" customFormat="1" x14ac:dyDescent="0.25">
      <c r="A32" s="44">
        <v>14</v>
      </c>
      <c r="B32" s="42" t="s">
        <v>36</v>
      </c>
      <c r="C32" s="33"/>
      <c r="D32" s="25" t="s">
        <v>19</v>
      </c>
      <c r="E32" s="28">
        <v>1</v>
      </c>
      <c r="F32" s="28">
        <v>3506.54</v>
      </c>
      <c r="G32" s="28">
        <f t="shared" si="2"/>
        <v>3541.6053999999999</v>
      </c>
      <c r="H32" s="28">
        <f t="shared" si="3"/>
        <v>3576.6707999999999</v>
      </c>
      <c r="I32" s="28">
        <f t="shared" si="15"/>
        <v>3541.6053999999999</v>
      </c>
      <c r="J32" s="29">
        <f t="shared" si="0"/>
        <v>35.065399999999954</v>
      </c>
      <c r="K32" s="30">
        <f t="shared" si="14"/>
        <v>0.99009900990098887</v>
      </c>
      <c r="L32" s="31">
        <f t="shared" si="1"/>
        <v>3541.6053999999999</v>
      </c>
      <c r="M32" s="59"/>
      <c r="O32" s="10"/>
      <c r="P32" s="10"/>
    </row>
    <row r="33" spans="1:16" s="23" customFormat="1" x14ac:dyDescent="0.25">
      <c r="A33" s="44">
        <v>15</v>
      </c>
      <c r="B33" s="42" t="s">
        <v>37</v>
      </c>
      <c r="C33" s="33"/>
      <c r="D33" s="25" t="s">
        <v>19</v>
      </c>
      <c r="E33" s="28">
        <v>1</v>
      </c>
      <c r="F33" s="28">
        <v>1891</v>
      </c>
      <c r="G33" s="28">
        <f t="shared" si="2"/>
        <v>1909.91</v>
      </c>
      <c r="H33" s="28">
        <f t="shared" si="3"/>
        <v>1928.82</v>
      </c>
      <c r="I33" s="28">
        <f t="shared" si="15"/>
        <v>1909.9099999999999</v>
      </c>
      <c r="J33" s="29">
        <f t="shared" si="0"/>
        <v>18.909999999999968</v>
      </c>
      <c r="K33" s="30">
        <f t="shared" si="14"/>
        <v>0.99009900990098854</v>
      </c>
      <c r="L33" s="31">
        <f t="shared" si="1"/>
        <v>1909.9099999999999</v>
      </c>
      <c r="M33" s="59"/>
      <c r="O33" s="10"/>
      <c r="P33" s="10"/>
    </row>
    <row r="34" spans="1:16" s="11" customFormat="1" x14ac:dyDescent="0.25">
      <c r="A34" s="44">
        <v>16</v>
      </c>
      <c r="B34" s="42" t="s">
        <v>38</v>
      </c>
      <c r="C34" s="43"/>
      <c r="D34" s="25" t="s">
        <v>19</v>
      </c>
      <c r="E34" s="28">
        <v>1</v>
      </c>
      <c r="F34" s="28">
        <v>1871.13</v>
      </c>
      <c r="G34" s="28">
        <f t="shared" si="2"/>
        <v>1889.8413</v>
      </c>
      <c r="H34" s="28">
        <f t="shared" si="3"/>
        <v>1908.5526000000002</v>
      </c>
      <c r="I34" s="28">
        <f t="shared" si="15"/>
        <v>1889.8413</v>
      </c>
      <c r="J34" s="29">
        <f>_xlfn.STDEV.S(F34:H34)</f>
        <v>18.711300000000051</v>
      </c>
      <c r="K34" s="30">
        <f>J34/I34*100</f>
        <v>0.99009900990099275</v>
      </c>
      <c r="L34" s="31">
        <f>E34*I34</f>
        <v>1889.8413</v>
      </c>
      <c r="M34" s="59"/>
      <c r="O34" s="12"/>
      <c r="P34" s="12"/>
    </row>
    <row r="35" spans="1:16" s="13" customFormat="1" x14ac:dyDescent="0.25">
      <c r="A35" s="32"/>
      <c r="B35" s="98" t="s">
        <v>15</v>
      </c>
      <c r="C35" s="98"/>
      <c r="D35" s="45"/>
      <c r="E35" s="46"/>
      <c r="F35" s="47"/>
      <c r="G35" s="47"/>
      <c r="H35" s="47"/>
      <c r="I35" s="47"/>
      <c r="J35" s="47"/>
      <c r="K35" s="47"/>
      <c r="L35" s="47">
        <f>SUM(L13:L34)</f>
        <v>145308.80100000001</v>
      </c>
      <c r="M35" s="57"/>
      <c r="O35" s="14"/>
      <c r="P35" s="14"/>
    </row>
    <row r="36" spans="1:16" x14ac:dyDescent="0.25">
      <c r="A36" s="100" t="s">
        <v>22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O36" s="10"/>
      <c r="P36" s="10"/>
    </row>
    <row r="37" spans="1:16" ht="22.5" customHeight="1" x14ac:dyDescent="0.2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O37" s="10"/>
      <c r="P37" s="10"/>
    </row>
    <row r="38" spans="1:16" s="15" customFormat="1" ht="48" customHeight="1" x14ac:dyDescent="0.2">
      <c r="A38" s="97" t="s">
        <v>12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O38" s="16"/>
      <c r="P38" s="16"/>
    </row>
    <row r="39" spans="1:16" s="15" customFormat="1" ht="16.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O39" s="16"/>
      <c r="P39" s="16"/>
    </row>
    <row r="40" spans="1:16" ht="26.25" customHeight="1" x14ac:dyDescent="0.25">
      <c r="A40" s="97" t="s">
        <v>13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O40" s="10"/>
      <c r="P40" s="10"/>
    </row>
    <row r="41" spans="1:16" s="21" customFormat="1" ht="20.25" customHeight="1" x14ac:dyDescent="0.25">
      <c r="A41" s="96" t="s">
        <v>23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O41" s="22"/>
      <c r="P41" s="22"/>
    </row>
    <row r="42" spans="1:16" s="21" customFormat="1" ht="20.25" customHeight="1" x14ac:dyDescent="0.25">
      <c r="A42" s="96" t="s">
        <v>20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O42" s="22"/>
      <c r="P42" s="22"/>
    </row>
    <row r="43" spans="1:16" s="21" customFormat="1" ht="20.25" customHeight="1" x14ac:dyDescent="0.25">
      <c r="A43" s="96" t="s">
        <v>21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O43" s="22"/>
      <c r="P43" s="22"/>
    </row>
    <row r="44" spans="1:16" s="17" customFormat="1" x14ac:dyDescent="0.25">
      <c r="B44" s="18"/>
      <c r="F44" s="6"/>
      <c r="G44" s="6"/>
      <c r="H44" s="5"/>
      <c r="I44" s="5"/>
      <c r="J44" s="6"/>
      <c r="K44" s="19"/>
      <c r="L44" s="6"/>
      <c r="O44" s="10"/>
      <c r="P44" s="10"/>
    </row>
    <row r="45" spans="1:16" ht="32.25" customHeight="1" x14ac:dyDescent="0.25">
      <c r="A45" s="3" t="s">
        <v>17</v>
      </c>
      <c r="B45" s="3"/>
      <c r="C45" s="3"/>
      <c r="D45" s="3"/>
      <c r="E45" s="3"/>
      <c r="F45" s="3"/>
      <c r="G45" s="3" t="s">
        <v>18</v>
      </c>
      <c r="J45" s="3"/>
      <c r="K45" s="3"/>
      <c r="L45" s="3"/>
      <c r="O45" s="10"/>
      <c r="P45" s="10"/>
    </row>
    <row r="46" spans="1:16" x14ac:dyDescent="0.25">
      <c r="A46" s="3"/>
      <c r="B46" s="3"/>
      <c r="C46" s="3"/>
      <c r="D46" s="3"/>
      <c r="E46" s="3"/>
      <c r="F46" s="3"/>
      <c r="G46" s="3"/>
      <c r="J46" s="3"/>
      <c r="K46" s="3"/>
      <c r="L46" s="3"/>
      <c r="O46" s="10"/>
      <c r="P46" s="10"/>
    </row>
    <row r="47" spans="1:16" x14ac:dyDescent="0.25">
      <c r="A47" s="3"/>
      <c r="B47" s="3"/>
      <c r="C47" s="3"/>
      <c r="D47" s="3"/>
      <c r="E47" s="3"/>
      <c r="F47" s="3"/>
      <c r="G47" s="3"/>
      <c r="J47" s="3"/>
      <c r="K47" s="3"/>
      <c r="L47" s="3"/>
      <c r="O47" s="10"/>
      <c r="P47" s="10"/>
    </row>
    <row r="48" spans="1:16" x14ac:dyDescent="0.25">
      <c r="A48" s="3"/>
      <c r="B48" s="3"/>
      <c r="C48" s="3"/>
      <c r="D48" s="3"/>
      <c r="E48" s="3"/>
      <c r="F48" s="3"/>
      <c r="G48" s="3"/>
      <c r="J48" s="3"/>
      <c r="K48" s="3"/>
      <c r="L48" s="3"/>
      <c r="O48" s="10"/>
      <c r="P48" s="10"/>
    </row>
    <row r="49" spans="1:16" x14ac:dyDescent="0.25">
      <c r="A49" s="3"/>
      <c r="B49" s="3"/>
      <c r="C49" s="3"/>
      <c r="D49" s="3"/>
      <c r="E49" s="3"/>
      <c r="F49" s="3"/>
      <c r="G49" s="3"/>
      <c r="J49" s="3"/>
      <c r="K49" s="3"/>
      <c r="L49" s="3"/>
      <c r="O49" s="10"/>
      <c r="P49" s="10"/>
    </row>
    <row r="50" spans="1:16" x14ac:dyDescent="0.25">
      <c r="A50" s="3"/>
      <c r="B50" s="3"/>
      <c r="C50" s="3"/>
      <c r="D50" s="3"/>
      <c r="E50" s="3"/>
      <c r="F50" s="3"/>
      <c r="G50" s="3"/>
      <c r="J50" s="3"/>
      <c r="K50" s="3"/>
      <c r="L50" s="3"/>
      <c r="O50" s="10"/>
      <c r="P50" s="10"/>
    </row>
    <row r="51" spans="1:16" x14ac:dyDescent="0.25">
      <c r="A51" s="3"/>
      <c r="B51" s="3"/>
      <c r="C51" s="3"/>
      <c r="D51" s="3"/>
      <c r="E51" s="3"/>
      <c r="F51" s="3"/>
      <c r="G51" s="3"/>
      <c r="J51" s="3"/>
      <c r="K51" s="3"/>
      <c r="L51" s="3"/>
      <c r="O51" s="10"/>
      <c r="P51" s="10"/>
    </row>
    <row r="52" spans="1:16" x14ac:dyDescent="0.25">
      <c r="K52" s="20"/>
      <c r="O52" s="10"/>
      <c r="P52" s="10"/>
    </row>
    <row r="53" spans="1:16" x14ac:dyDescent="0.25">
      <c r="K53" s="20"/>
      <c r="O53" s="10"/>
      <c r="P53" s="10"/>
    </row>
    <row r="54" spans="1:16" x14ac:dyDescent="0.25">
      <c r="K54" s="20"/>
      <c r="O54" s="10"/>
      <c r="P54" s="10"/>
    </row>
    <row r="55" spans="1:16" x14ac:dyDescent="0.25">
      <c r="K55" s="20"/>
      <c r="O55" s="10"/>
      <c r="P55" s="10"/>
    </row>
    <row r="56" spans="1:16" x14ac:dyDescent="0.25">
      <c r="O56" s="10"/>
      <c r="P56" s="10"/>
    </row>
    <row r="57" spans="1:16" x14ac:dyDescent="0.25">
      <c r="O57" s="10"/>
      <c r="P57" s="10"/>
    </row>
    <row r="58" spans="1:16" x14ac:dyDescent="0.25">
      <c r="O58" s="10"/>
      <c r="P58" s="10"/>
    </row>
    <row r="59" spans="1:16" x14ac:dyDescent="0.25">
      <c r="O59" s="10"/>
      <c r="P59" s="10"/>
    </row>
    <row r="60" spans="1:16" x14ac:dyDescent="0.25">
      <c r="O60" s="10"/>
      <c r="P60" s="10"/>
    </row>
    <row r="61" spans="1:16" x14ac:dyDescent="0.25">
      <c r="O61" s="10"/>
      <c r="P61" s="10"/>
    </row>
    <row r="62" spans="1:16" x14ac:dyDescent="0.25">
      <c r="O62" s="10"/>
      <c r="P62" s="10"/>
    </row>
    <row r="63" spans="1:16" x14ac:dyDescent="0.25">
      <c r="O63" s="10"/>
      <c r="P63" s="10"/>
    </row>
    <row r="64" spans="1:16" x14ac:dyDescent="0.25">
      <c r="O64" s="10"/>
      <c r="P64" s="10"/>
    </row>
    <row r="65" spans="15:16" x14ac:dyDescent="0.25">
      <c r="O65" s="10"/>
      <c r="P65" s="10"/>
    </row>
    <row r="66" spans="15:16" x14ac:dyDescent="0.25">
      <c r="O66" s="10"/>
      <c r="P66" s="10"/>
    </row>
    <row r="67" spans="15:16" x14ac:dyDescent="0.25">
      <c r="O67" s="10"/>
      <c r="P67" s="10"/>
    </row>
    <row r="68" spans="15:16" x14ac:dyDescent="0.25">
      <c r="O68" s="10"/>
      <c r="P68" s="10"/>
    </row>
    <row r="69" spans="15:16" x14ac:dyDescent="0.25">
      <c r="O69" s="10"/>
      <c r="P69" s="10"/>
    </row>
    <row r="70" spans="15:16" x14ac:dyDescent="0.25">
      <c r="O70" s="10"/>
      <c r="P70" s="10"/>
    </row>
    <row r="71" spans="15:16" x14ac:dyDescent="0.25">
      <c r="O71" s="10"/>
      <c r="P71" s="10"/>
    </row>
  </sheetData>
  <mergeCells count="26">
    <mergeCell ref="A43:L43"/>
    <mergeCell ref="A42:L42"/>
    <mergeCell ref="A41:L41"/>
    <mergeCell ref="A40:L40"/>
    <mergeCell ref="I9:I11"/>
    <mergeCell ref="B35:C35"/>
    <mergeCell ref="G10:G11"/>
    <mergeCell ref="H10:H11"/>
    <mergeCell ref="A38:L38"/>
    <mergeCell ref="A37:L37"/>
    <mergeCell ref="A36:L36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</mergeCells>
  <printOptions horizontalCentered="1"/>
  <pageMargins left="0" right="0" top="0" bottom="0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2026-08-04T08:38:31Z</cp:lastPrinted>
  <dcterms:created xsi:type="dcterms:W3CDTF">2015-09-21T09:17:53Z</dcterms:created>
  <dcterms:modified xsi:type="dcterms:W3CDTF">2026-08-06T06:12:21Z</dcterms:modified>
</cp:coreProperties>
</file>