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225" windowHeight="7005"/>
  </bookViews>
  <sheets>
    <sheet name="Лист1" sheetId="1" r:id="rId1"/>
  </sheets>
  <definedNames>
    <definedName name="_xlnm.Print_Area" localSheetId="0">Лист1!$A$1:$L$18</definedName>
  </definedNames>
  <calcPr calcId="152511" fullPrecision="0"/>
</workbook>
</file>

<file path=xl/calcChain.xml><?xml version="1.0" encoding="utf-8"?>
<calcChain xmlns="http://schemas.openxmlformats.org/spreadsheetml/2006/main">
  <c r="F15" i="1" l="1"/>
  <c r="I15" i="1" s="1"/>
  <c r="L15" i="1" l="1"/>
  <c r="L16" i="1" s="1"/>
  <c r="J15" i="1"/>
  <c r="K15" i="1" s="1"/>
</calcChain>
</file>

<file path=xl/sharedStrings.xml><?xml version="1.0" encoding="utf-8"?>
<sst xmlns="http://schemas.openxmlformats.org/spreadsheetml/2006/main" count="21" uniqueCount="21">
  <si>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</si>
  <si>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</si>
  <si>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Определение однородности совокупности значений выявленных цен</t>
  </si>
  <si>
    <t>, руб.</t>
  </si>
  <si>
    <t>&lt;ц&gt; - средн. арифм. величина цены единицы прод-ции, руб.</t>
  </si>
  <si>
    <t>Среднее квадратичное отклонение</t>
  </si>
  <si>
    <t>V - коэф-нт вариации (не должен превышать 33%)</t>
  </si>
  <si>
    <t>6=3+4+5</t>
  </si>
  <si>
    <t xml:space="preserve">9= </t>
  </si>
  <si>
    <t xml:space="preserve">Начальная (максимальная) цена контракта </t>
  </si>
  <si>
    <t>n - кол-во значений, используемых в расчете
(кол-во ИЦИ)</t>
  </si>
  <si>
    <t>12=7*(3+4+5)/8</t>
  </si>
  <si>
    <t>/3</t>
  </si>
  <si>
    <t xml:space="preserve">Тип оборудования/
программного обеспечения
(из Приложения №1 к техническому заданию)
</t>
  </si>
  <si>
    <r>
      <t xml:space="preserve">v - кол-во (объем) закупаемого товара (работы, услуги), ед.          </t>
    </r>
    <r>
      <rPr>
        <b/>
        <sz val="9"/>
        <rFont val="Times New Roman"/>
        <family val="1"/>
        <charset val="204"/>
      </rPr>
      <t>штука, м</t>
    </r>
  </si>
  <si>
    <t>Ценовой запрос в ЭТП ГПБ от 25.08.2026 № 1001115</t>
  </si>
  <si>
    <t>Услуги по предоставлению лицензий на право использовать компьютерное программное обеспечение</t>
  </si>
  <si>
    <t>ГК  № 0164200001926002765_204828 от 24.08.2026</t>
  </si>
  <si>
    <t>ГК  № 03722002785260000490001 от 08.07.2026</t>
  </si>
  <si>
    <r>
      <t>Обоснованная начальная (максимальная) цена контракта составляет  21598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(Двадцать одна тысяча пятьсот девяносто восемь</t>
    </r>
    <r>
      <rPr>
        <sz val="10"/>
        <color theme="1"/>
        <rFont val="Times New Roman"/>
        <family val="1"/>
        <charset val="204"/>
      </rPr>
      <t xml:space="preserve">) рублей 89 копеек.  В целях определения однородности совокупности значений полученных цен, используемых в расчёте НМЦК, определяем коэффициент вариации (V), который рассчитывается по  формуле:              ,
где:
V - коэффициент вариации;
σ- среднее квадратичное отклонение, которое определяется по формуле             ;
 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не превышает 33%. Значит, совокупность значений, используемых  в расчете, при определении НМЦК, является однородной.
          При этом НМЦК методом сопоставимых рыночных цен определяется по формуле:
          НМЦК = К * (ц1 + ц2 + ц3) / 3
          где: 
          К - количество закупаемого товара.
Для обоснования стоимости использованы:
          1. Ценовой запрос в ЭТП ГПБ от 25.08.2026 № 1001115
2. ГК  № 0164200001926002765_204828 от 24.08.2026
        3. ГК  № 03722002785260000490001 от 08.07.2026
</t>
    </r>
  </si>
  <si>
    <t xml:space="preserve">Расчет начальной (максимальной) цены контракта                          
ОБОСНОВАНИЕ НАЧАЛЬНОЙ (МАКСИМАЛЬНОЙ) ЦЕНЫ КОНТРАКТА
на оказание услуг по предоставлению лицензии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
Обоснование произведено в соответствии с положениями статьи 22 Федерального закона от 05.04.2013 № 44-ФЗ «О контрактной системе в сфере закупок товаров, работ и услуг для обеспечения государственных и муниципальных нужд»,  Постановлением Правительства № 567 от 02.10.2013 года «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Приказом ФНС России от 30.12.2016 N ЕД-7-5/746@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России".                                                                                                                            в В реестре российского программного обеспечения было подобрано  программное обеспечение характеристики, которых удовлетворяют техническому заданию.
Через ЭТБ ГПБ был направлен ценовой запрос от 25.08.2026 № 1001115. Поступило одно ценовое предложение от ООО "АЙТИАНГЕЛ". После этого был проведен анализ реестра контрактов, размещенного в Единой информационной системе в сфере закупок за период с 26.02.2026 по 26.08.2026.
Использованы следующие методы: метод сопоставимых рыночных цен (анализ рынка) и нормативный метод.                                                                                                                                              Обоснование выбранных методов: метод сопоставимых рыночных цен является приоритетным для обоснования НМЦК; нормативный метод заключается в расчете НМЦК на основе требований к закупаемым товарам, работам, услугам и нормативных затрат.
Для анализа использованы коммерческие предложения организаций (цены указаны в рублях).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</si>
</sst>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;[Red]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3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Fill="1"/>
    <xf numFmtId="0" fontId="8" fillId="0" borderId="0" xfId="0" applyFont="1" applyFill="1"/>
    <xf numFmtId="0" fontId="10" fillId="0" borderId="0" xfId="0" applyFont="1"/>
    <xf numFmtId="2" fontId="16" fillId="0" borderId="0" xfId="0" applyNumberFormat="1" applyFont="1" applyBorder="1" applyAlignment="1">
      <alignment vertical="top" wrapText="1"/>
    </xf>
    <xf numFmtId="164" fontId="0" fillId="0" borderId="0" xfId="0" applyNumberFormat="1"/>
    <xf numFmtId="0" fontId="11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11</xdr:col>
      <xdr:colOff>457200</xdr:colOff>
      <xdr:row>8</xdr:row>
      <xdr:rowOff>257175</xdr:rowOff>
    </xdr:to>
    <xdr:pic>
      <xdr:nvPicPr>
        <xdr:cNvPr id="9" name="Picture 1" descr="7d4qbwf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7305675" y="771525"/>
          <a:ext cx="4572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0</xdr:colOff>
      <xdr:row>10</xdr:row>
      <xdr:rowOff>0</xdr:rowOff>
    </xdr:from>
    <xdr:to>
      <xdr:col>12</xdr:col>
      <xdr:colOff>0</xdr:colOff>
      <xdr:row>10</xdr:row>
      <xdr:rowOff>352425</xdr:rowOff>
    </xdr:to>
    <xdr:pic>
      <xdr:nvPicPr>
        <xdr:cNvPr id="10" name="Рисунок 9" descr="7d4qbwf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/>
        <a:stretch>
          <a:fillRect/>
        </a:stretch>
      </xdr:blipFill>
      <xdr:spPr bwMode="auto">
        <a:xfrm>
          <a:off x="7305675" y="1447800"/>
          <a:ext cx="6858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161925</xdr:colOff>
      <xdr:row>10</xdr:row>
      <xdr:rowOff>409575</xdr:rowOff>
    </xdr:from>
    <xdr:to>
      <xdr:col>5</xdr:col>
      <xdr:colOff>542925</xdr:colOff>
      <xdr:row>10</xdr:row>
      <xdr:rowOff>695325</xdr:rowOff>
    </xdr:to>
    <xdr:pic>
      <xdr:nvPicPr>
        <xdr:cNvPr id="11" name="Рисунок 1" descr="l41eo45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3771900" y="1857375"/>
          <a:ext cx="3810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9525</xdr:colOff>
      <xdr:row>11</xdr:row>
      <xdr:rowOff>104775</xdr:rowOff>
    </xdr:from>
    <xdr:to>
      <xdr:col>9</xdr:col>
      <xdr:colOff>539352</xdr:colOff>
      <xdr:row>12</xdr:row>
      <xdr:rowOff>19049</xdr:rowOff>
    </xdr:to>
    <xdr:pic>
      <xdr:nvPicPr>
        <xdr:cNvPr id="12" name="Picture 21" descr="sssqsznq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2571750"/>
          <a:ext cx="529827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76200</xdr:colOff>
      <xdr:row>11</xdr:row>
      <xdr:rowOff>142875</xdr:rowOff>
    </xdr:from>
    <xdr:to>
      <xdr:col>10</xdr:col>
      <xdr:colOff>498887</xdr:colOff>
      <xdr:row>12</xdr:row>
      <xdr:rowOff>19050</xdr:rowOff>
    </xdr:to>
    <xdr:pic>
      <xdr:nvPicPr>
        <xdr:cNvPr id="13" name="Picture 19" descr="8c4wnzh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2609850"/>
          <a:ext cx="422687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152400</xdr:colOff>
      <xdr:row>12</xdr:row>
      <xdr:rowOff>19050</xdr:rowOff>
    </xdr:from>
    <xdr:to>
      <xdr:col>8</xdr:col>
      <xdr:colOff>419100</xdr:colOff>
      <xdr:row>12</xdr:row>
      <xdr:rowOff>171450</xdr:rowOff>
    </xdr:to>
    <xdr:pic>
      <xdr:nvPicPr>
        <xdr:cNvPr id="14" name="Рисунок 13" descr="l41eo45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829300" y="2686050"/>
          <a:ext cx="2667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245579</xdr:colOff>
      <xdr:row>14</xdr:row>
      <xdr:rowOff>183460</xdr:rowOff>
    </xdr:from>
    <xdr:to>
      <xdr:col>1</xdr:col>
      <xdr:colOff>512279</xdr:colOff>
      <xdr:row>16</xdr:row>
      <xdr:rowOff>116785</xdr:rowOff>
    </xdr:to>
    <xdr:pic>
      <xdr:nvPicPr>
        <xdr:cNvPr id="15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245579" y="7116003"/>
          <a:ext cx="564874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2" zoomScale="115" zoomScaleNormal="115" workbookViewId="0">
      <selection activeCell="A5" sqref="A5:L8"/>
    </sheetView>
  </sheetViews>
  <sheetFormatPr defaultRowHeight="15" x14ac:dyDescent="0.25"/>
  <cols>
    <col min="1" max="1" width="4.42578125" customWidth="1"/>
    <col min="2" max="2" width="41.42578125" style="3" customWidth="1"/>
    <col min="3" max="3" width="9.85546875" customWidth="1"/>
    <col min="4" max="4" width="11.42578125" customWidth="1"/>
    <col min="5" max="5" width="9.5703125" customWidth="1"/>
    <col min="6" max="6" width="11.5703125" customWidth="1"/>
    <col min="7" max="7" width="9.140625" style="4" customWidth="1"/>
    <col min="8" max="8" width="10.85546875" customWidth="1"/>
    <col min="9" max="9" width="9.7109375" customWidth="1"/>
    <col min="10" max="10" width="9.28515625" customWidth="1"/>
    <col min="11" max="11" width="10" customWidth="1"/>
    <col min="12" max="12" width="14.28515625" customWidth="1"/>
    <col min="13" max="13" width="9.140625" customWidth="1"/>
    <col min="14" max="14" width="11.7109375" bestFit="1" customWidth="1"/>
    <col min="15" max="15" width="13.42578125" customWidth="1"/>
    <col min="16" max="16" width="15.28515625" customWidth="1"/>
  </cols>
  <sheetData>
    <row r="1" spans="1:16" x14ac:dyDescent="0.25">
      <c r="G1" s="26"/>
      <c r="H1" s="27"/>
      <c r="I1" s="27"/>
      <c r="J1" s="27"/>
      <c r="K1" s="27"/>
      <c r="L1" s="27"/>
    </row>
    <row r="2" spans="1:16" ht="13.5" customHeight="1" x14ac:dyDescent="0.25">
      <c r="G2" s="17"/>
      <c r="H2" s="17"/>
      <c r="I2" s="17"/>
      <c r="J2" s="17"/>
      <c r="K2" s="17"/>
      <c r="L2" s="17"/>
    </row>
    <row r="3" spans="1:16" ht="0.75" hidden="1" customHeight="1" x14ac:dyDescent="0.25">
      <c r="H3" s="2"/>
      <c r="I3" s="2"/>
      <c r="J3" s="2"/>
      <c r="K3" s="2"/>
      <c r="L3" s="2"/>
    </row>
    <row r="4" spans="1:16" ht="11.25" hidden="1" customHeight="1" x14ac:dyDescent="0.25">
      <c r="H4" s="2"/>
      <c r="I4" s="2"/>
      <c r="J4" s="2"/>
      <c r="K4" s="2"/>
      <c r="L4" s="2"/>
    </row>
    <row r="5" spans="1:16" ht="45.75" customHeight="1" x14ac:dyDescent="0.25">
      <c r="A5" s="29" t="s">
        <v>20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5"/>
    </row>
    <row r="6" spans="1:16" ht="1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5"/>
    </row>
    <row r="7" spans="1:16" ht="31.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5"/>
    </row>
    <row r="8" spans="1:16" ht="241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5"/>
    </row>
    <row r="9" spans="1:16" ht="37.5" customHeight="1" x14ac:dyDescent="0.25">
      <c r="A9" s="23" t="s">
        <v>0</v>
      </c>
      <c r="B9" s="31" t="s">
        <v>13</v>
      </c>
      <c r="C9" s="23" t="s">
        <v>1</v>
      </c>
      <c r="D9" s="23"/>
      <c r="E9" s="23"/>
      <c r="F9" s="23"/>
      <c r="G9" s="31" t="s">
        <v>14</v>
      </c>
      <c r="H9" s="23" t="s">
        <v>10</v>
      </c>
      <c r="I9" s="23" t="s">
        <v>2</v>
      </c>
      <c r="J9" s="23"/>
      <c r="K9" s="23"/>
      <c r="L9" s="28" t="s">
        <v>3</v>
      </c>
      <c r="M9" s="5"/>
    </row>
    <row r="10" spans="1:16" x14ac:dyDescent="0.25">
      <c r="A10" s="23"/>
      <c r="B10" s="31"/>
      <c r="C10" s="23"/>
      <c r="D10" s="23"/>
      <c r="E10" s="23"/>
      <c r="F10" s="23"/>
      <c r="G10" s="31"/>
      <c r="H10" s="23"/>
      <c r="I10" s="23"/>
      <c r="J10" s="23"/>
      <c r="K10" s="23"/>
      <c r="L10" s="28"/>
      <c r="M10" s="5"/>
    </row>
    <row r="11" spans="1:16" ht="80.25" customHeight="1" x14ac:dyDescent="0.25">
      <c r="A11" s="23"/>
      <c r="B11" s="31"/>
      <c r="C11" s="23" t="s">
        <v>15</v>
      </c>
      <c r="D11" s="23" t="s">
        <v>17</v>
      </c>
      <c r="E11" s="23" t="s">
        <v>18</v>
      </c>
      <c r="F11" s="24"/>
      <c r="G11" s="31"/>
      <c r="H11" s="23"/>
      <c r="I11" s="23" t="s">
        <v>4</v>
      </c>
      <c r="J11" s="23" t="s">
        <v>5</v>
      </c>
      <c r="K11" s="23" t="s">
        <v>6</v>
      </c>
      <c r="L11" s="28"/>
      <c r="M11" s="5"/>
    </row>
    <row r="12" spans="1:16" ht="48" customHeight="1" x14ac:dyDescent="0.25">
      <c r="A12" s="23"/>
      <c r="B12" s="31"/>
      <c r="C12" s="23"/>
      <c r="D12" s="23"/>
      <c r="E12" s="23"/>
      <c r="F12" s="24"/>
      <c r="G12" s="31"/>
      <c r="H12" s="23"/>
      <c r="I12" s="23"/>
      <c r="J12" s="23"/>
      <c r="K12" s="23"/>
      <c r="L12" s="28"/>
      <c r="M12" s="5"/>
    </row>
    <row r="13" spans="1:16" x14ac:dyDescent="0.25">
      <c r="A13" s="21">
        <v>1</v>
      </c>
      <c r="B13" s="22">
        <v>2</v>
      </c>
      <c r="C13" s="21">
        <v>3</v>
      </c>
      <c r="D13" s="21">
        <v>4</v>
      </c>
      <c r="E13" s="21">
        <v>5</v>
      </c>
      <c r="F13" s="21" t="s">
        <v>7</v>
      </c>
      <c r="G13" s="22">
        <v>7</v>
      </c>
      <c r="H13" s="21">
        <v>8</v>
      </c>
      <c r="I13" s="8" t="s">
        <v>8</v>
      </c>
      <c r="J13" s="21">
        <v>10</v>
      </c>
      <c r="K13" s="21">
        <v>11</v>
      </c>
      <c r="L13" s="18" t="s">
        <v>11</v>
      </c>
      <c r="M13" s="5"/>
    </row>
    <row r="14" spans="1:16" x14ac:dyDescent="0.25">
      <c r="A14" s="21"/>
      <c r="B14" s="22"/>
      <c r="C14" s="21"/>
      <c r="D14" s="21"/>
      <c r="E14" s="21"/>
      <c r="F14" s="21"/>
      <c r="G14" s="22"/>
      <c r="H14" s="21"/>
      <c r="I14" s="8" t="s">
        <v>12</v>
      </c>
      <c r="J14" s="21"/>
      <c r="K14" s="21"/>
      <c r="L14" s="18"/>
      <c r="M14" s="5"/>
    </row>
    <row r="15" spans="1:16" ht="45" x14ac:dyDescent="0.25">
      <c r="A15" s="15">
        <v>1</v>
      </c>
      <c r="B15" s="13" t="s">
        <v>16</v>
      </c>
      <c r="C15" s="14">
        <v>21000</v>
      </c>
      <c r="D15" s="14">
        <v>21896.67</v>
      </c>
      <c r="E15" s="14">
        <v>21900</v>
      </c>
      <c r="F15" s="9">
        <f t="shared" ref="F15" si="0">C15+D15+E15</f>
        <v>64796.67</v>
      </c>
      <c r="G15" s="16">
        <v>1</v>
      </c>
      <c r="H15" s="10">
        <v>3</v>
      </c>
      <c r="I15" s="9">
        <f t="shared" ref="I15" si="1">F15/H15</f>
        <v>21598.89</v>
      </c>
      <c r="J15" s="11">
        <f t="shared" ref="J15" si="2">SQRT(((C15-I15)*(C15-I15)+(D15-I15)*(D15-I15)+(E15-I15)*(E15-I15))/2)</f>
        <v>518.66</v>
      </c>
      <c r="K15" s="11">
        <f t="shared" ref="K15" si="3">J15*100/I15</f>
        <v>2.4</v>
      </c>
      <c r="L15" s="9">
        <f t="shared" ref="L15" si="4">G15*I15</f>
        <v>21598.89</v>
      </c>
      <c r="M15" s="5"/>
      <c r="N15" s="7"/>
    </row>
    <row r="16" spans="1:16" x14ac:dyDescent="0.25">
      <c r="A16" s="19" t="s">
        <v>9</v>
      </c>
      <c r="B16" s="19"/>
      <c r="C16" s="19"/>
      <c r="D16" s="19"/>
      <c r="E16" s="19"/>
      <c r="F16" s="19"/>
      <c r="G16" s="19"/>
      <c r="H16" s="19"/>
      <c r="I16" s="19"/>
      <c r="J16" s="20"/>
      <c r="K16" s="20"/>
      <c r="L16" s="12">
        <f>SUM(L15:L15)</f>
        <v>21598.89</v>
      </c>
      <c r="M16" s="6"/>
      <c r="N16" s="7"/>
      <c r="O16" s="7"/>
      <c r="P16" s="7"/>
    </row>
    <row r="17" spans="1:12" ht="16.5" customHeight="1" x14ac:dyDescent="0.25">
      <c r="A17" s="1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s="3" customFormat="1" ht="320.25" customHeight="1" x14ac:dyDescent="0.25">
      <c r="A18" s="25" t="s">
        <v>19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20" spans="1:12" x14ac:dyDescent="0.25">
      <c r="F20" s="3"/>
    </row>
  </sheetData>
  <mergeCells count="31">
    <mergeCell ref="A18:L18"/>
    <mergeCell ref="G1:L1"/>
    <mergeCell ref="L9:L12"/>
    <mergeCell ref="I11:I12"/>
    <mergeCell ref="J11:J12"/>
    <mergeCell ref="K13:K14"/>
    <mergeCell ref="I9:K10"/>
    <mergeCell ref="A5:L8"/>
    <mergeCell ref="G9:G12"/>
    <mergeCell ref="H9:H12"/>
    <mergeCell ref="C11:C12"/>
    <mergeCell ref="D11:D12"/>
    <mergeCell ref="E11:E12"/>
    <mergeCell ref="B9:B12"/>
    <mergeCell ref="K11:K12"/>
    <mergeCell ref="J13:J14"/>
    <mergeCell ref="G2:L2"/>
    <mergeCell ref="L13:L14"/>
    <mergeCell ref="A16:I16"/>
    <mergeCell ref="J16:K16"/>
    <mergeCell ref="A13:A14"/>
    <mergeCell ref="B13:B14"/>
    <mergeCell ref="C13:C14"/>
    <mergeCell ref="D13:D14"/>
    <mergeCell ref="E13:E14"/>
    <mergeCell ref="F13:F14"/>
    <mergeCell ref="G13:G14"/>
    <mergeCell ref="H13:H14"/>
    <mergeCell ref="A9:A12"/>
    <mergeCell ref="C9:F10"/>
    <mergeCell ref="F11:F12"/>
  </mergeCells>
  <conditionalFormatting sqref="K15">
    <cfRule type="cellIs" dxfId="0" priority="2" operator="greaterThan">
      <formula>33</formula>
    </cfRule>
  </conditionalFormatting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kwp</dc:creator>
  <cp:lastModifiedBy>Татьяна Анатольевна</cp:lastModifiedBy>
  <cp:lastPrinted>2022-02-15T12:38:31Z</cp:lastPrinted>
  <dcterms:created xsi:type="dcterms:W3CDTF">2014-05-08T06:51:30Z</dcterms:created>
  <dcterms:modified xsi:type="dcterms:W3CDTF">2026-09-01T09:28:34Z</dcterms:modified>
</cp:coreProperties>
</file>