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4.145\obmen1\ЗАКУПКИ 2026\ЗАКУПКИ (до 600 тыс.)\Лабораторное оборудование 4\НОВОЕ\"/>
    </mc:Choice>
  </mc:AlternateContent>
  <xr:revisionPtr revIDLastSave="0" documentId="13_ncr:1_{5047B36D-AE79-4430-B7DC-AC567E8B7CC5}" xr6:coauthVersionLast="47" xr6:coauthVersionMax="47" xr10:uidLastSave="{00000000-0000-0000-0000-000000000000}"/>
  <bookViews>
    <workbookView xWindow="-120" yWindow="-120" windowWidth="29040" windowHeight="15840" tabRatio="378" xr2:uid="{00000000-000D-0000-FFFF-FFFF00000000}"/>
  </bookViews>
  <sheets>
    <sheet name="TDSheet" sheetId="1" r:id="rId1"/>
  </sheets>
  <definedNames>
    <definedName name="_GoBack" localSheetId="0">TDSheet!#REF!</definedName>
    <definedName name="_xlnm.Print_Area" localSheetId="0">TDSheet!$A$1:$M$36</definedName>
  </definedNames>
  <calcPr calcId="191029"/>
</workbook>
</file>

<file path=xl/calcChain.xml><?xml version="1.0" encoding="utf-8"?>
<calcChain xmlns="http://schemas.openxmlformats.org/spreadsheetml/2006/main">
  <c r="K26" i="1" l="1"/>
  <c r="I25" i="1" l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I17" i="1"/>
  <c r="J17" i="1" s="1"/>
  <c r="H17" i="1"/>
  <c r="H16" i="1"/>
  <c r="I16" i="1"/>
  <c r="J16" i="1" s="1"/>
</calcChain>
</file>

<file path=xl/sharedStrings.xml><?xml version="1.0" encoding="utf-8"?>
<sst xmlns="http://schemas.openxmlformats.org/spreadsheetml/2006/main" count="48" uniqueCount="39">
  <si>
    <t>Ед. измер.</t>
  </si>
  <si>
    <t>Кол-во</t>
  </si>
  <si>
    <t>Начальная (максимальная) цена контракта (далее - НМЦК) определена 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</si>
  <si>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Таблица цен для определения начальной (максимальной) цены контракта</t>
  </si>
  <si>
    <t>Описание объекта закупки в приложении к данному исследованию</t>
  </si>
  <si>
    <t>Метод определения НМЦК: метод сопоставимых рыночных цен (анализа рынка)</t>
  </si>
  <si>
    <t>№
п/п</t>
  </si>
  <si>
    <t>Итого:</t>
  </si>
  <si>
    <t>однородная</t>
  </si>
  <si>
    <t>неоднородная</t>
  </si>
  <si>
    <t>Коэфф. вариации (V), %</t>
  </si>
  <si>
    <t>совокупн. значений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</si>
  <si>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</si>
  <si>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</si>
  <si>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</si>
  <si>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</si>
  <si>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</si>
  <si>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</si>
  <si>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</si>
  <si>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</si>
  <si>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Приложение №3 к Форме заявки (в табличной форме с формулами расчета)
</t>
  </si>
  <si>
    <t>М.С. Дворкиным</t>
  </si>
  <si>
    <t>шт.</t>
  </si>
  <si>
    <t xml:space="preserve">Обоснование начальной (максимальной ) цены контракта для определения поставщика  лабораторного оборудования и приборов </t>
  </si>
  <si>
    <t>Расчет обоснования начальной максимальной цены произведен заместителем начальником отдела контроля качества</t>
  </si>
  <si>
    <t>Предложение  № 1 вх №4358 от 15.05.2026</t>
  </si>
  <si>
    <t>Предложение  № 2 вх № 4359 от 15.05.2026</t>
  </si>
  <si>
    <t>Предложение  № 3 вх № 4360 от 15.05.2026</t>
  </si>
  <si>
    <t>Лабораторное сито (размер просеивающей ячейки 2,0х2,0 мм)</t>
  </si>
  <si>
    <t>Лабораторное сито (размер просеивающей ячейки 14,0х14,0 мм)</t>
  </si>
  <si>
    <t>Лабораторное сито (размер просеивающей ячейки 10,0х10,0 мм)</t>
  </si>
  <si>
    <t>Лабораторное сито (размер просеивающей ячейки 1,6 мм)</t>
  </si>
  <si>
    <t>Стол для гидростатического взвешивания</t>
  </si>
  <si>
    <t>Лабораторные весы</t>
  </si>
  <si>
    <t>Набор инструментов</t>
  </si>
  <si>
    <t>Термометр</t>
  </si>
  <si>
    <t>Комплект мерных цилиндров</t>
  </si>
  <si>
    <t xml:space="preserve">Лабораторный смеситель </t>
  </si>
  <si>
    <r>
      <t xml:space="preserve">Проведенные исследования позволяют определить начальную (максимальную) цену контракта в размере </t>
    </r>
    <r>
      <rPr>
        <b/>
        <u/>
        <sz val="14"/>
        <color rgb="FF000000"/>
        <rFont val="Times New Roman"/>
        <family val="1"/>
        <charset val="204"/>
      </rPr>
      <t xml:space="preserve"> 597 357 рублей 51 копейка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</si>
</sst>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00"/>
  </numFmts>
  <fonts count="16" x14ac:knownFonts="1">
    <font>
      <sz val="8"/>
      <name val="Arial"/>
      <family val="2"/>
    </font>
    <font>
      <sz val="12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sz val="13"/>
      <color indexed="9"/>
      <name val="Arial"/>
      <family val="2"/>
      <charset val="204"/>
    </font>
    <font>
      <sz val="13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5" fontId="1" fillId="0" borderId="0" xfId="0" applyNumberFormat="1" applyFont="1"/>
    <xf numFmtId="165" fontId="6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O37"/>
  <sheetViews>
    <sheetView tabSelected="1" view="pageBreakPreview" topLeftCell="A19" zoomScale="80" zoomScaleNormal="80" zoomScaleSheetLayoutView="80" workbookViewId="0">
      <selection activeCell="B24" sqref="B24"/>
    </sheetView>
  </sheetViews>
  <sheetFormatPr defaultColWidth="10.33203125" defaultRowHeight="15" x14ac:dyDescent="0.2"/>
  <cols>
    <col min="1" max="1" width="7.33203125" style="4" customWidth="1"/>
    <col min="2" max="2" width="62.6640625" style="4" customWidth="1"/>
    <col min="3" max="3" width="12.83203125" style="2" customWidth="1"/>
    <col min="4" max="4" width="13.6640625" style="2" customWidth="1"/>
    <col min="5" max="5" width="32.5" style="2" customWidth="1"/>
    <col min="6" max="6" width="30" style="2" customWidth="1"/>
    <col min="7" max="7" width="32" style="2" customWidth="1"/>
    <col min="8" max="8" width="25.5" style="2" customWidth="1"/>
    <col min="9" max="9" width="13.1640625" style="3" customWidth="1"/>
    <col min="10" max="10" width="19.83203125" style="2" customWidth="1"/>
    <col min="11" max="11" width="29.1640625" style="2" customWidth="1"/>
    <col min="12" max="12" width="17.1640625" style="1" hidden="1" customWidth="1"/>
    <col min="13" max="13" width="0" style="1" hidden="1" customWidth="1"/>
    <col min="14" max="14" width="10.33203125" style="1"/>
    <col min="15" max="15" width="22.1640625" style="51" customWidth="1"/>
    <col min="16" max="17" width="10.33203125" style="1"/>
    <col min="18" max="18" width="1.83203125" style="1" customWidth="1"/>
    <col min="19" max="19" width="2.83203125" style="1" customWidth="1"/>
    <col min="20" max="20" width="2.6640625" style="1" customWidth="1"/>
    <col min="21" max="16384" width="10.33203125" style="1"/>
  </cols>
  <sheetData>
    <row r="1" spans="1:11" x14ac:dyDescent="0.2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ht="16.5" x14ac:dyDescent="0.25">
      <c r="A2" s="7" t="s">
        <v>8</v>
      </c>
      <c r="B2" s="7" t="s">
        <v>9</v>
      </c>
      <c r="C2" s="8"/>
      <c r="D2" s="8"/>
      <c r="E2" s="8"/>
      <c r="F2" s="8"/>
      <c r="G2" s="8"/>
      <c r="H2" s="8"/>
      <c r="I2" s="9"/>
      <c r="J2" s="8"/>
      <c r="K2" s="8"/>
    </row>
    <row r="3" spans="1:11" ht="15.75" customHeight="1" x14ac:dyDescent="0.25">
      <c r="A3" s="10"/>
      <c r="B3" s="58" t="s">
        <v>23</v>
      </c>
      <c r="C3" s="58"/>
      <c r="D3" s="58"/>
      <c r="E3" s="58"/>
      <c r="F3" s="58"/>
      <c r="G3" s="11"/>
      <c r="H3" s="11"/>
      <c r="I3" s="12"/>
      <c r="J3" s="13"/>
      <c r="K3" s="13"/>
    </row>
    <row r="4" spans="1:11" ht="36" customHeight="1" x14ac:dyDescent="0.25">
      <c r="A4" s="10"/>
      <c r="B4" s="58"/>
      <c r="C4" s="58"/>
      <c r="D4" s="58"/>
      <c r="E4" s="58"/>
      <c r="F4" s="58"/>
      <c r="G4" s="11"/>
      <c r="H4" s="11"/>
      <c r="I4" s="71"/>
      <c r="J4" s="71"/>
      <c r="K4" s="71"/>
    </row>
    <row r="5" spans="1:11" ht="30" hidden="1" customHeight="1" x14ac:dyDescent="0.25">
      <c r="A5" s="10"/>
      <c r="B5" s="58"/>
      <c r="C5" s="58"/>
      <c r="D5" s="58"/>
      <c r="E5" s="58"/>
      <c r="F5" s="58"/>
      <c r="G5" s="11"/>
      <c r="H5" s="11"/>
      <c r="I5" s="12"/>
      <c r="J5" s="8"/>
      <c r="K5" s="13"/>
    </row>
    <row r="6" spans="1:11" ht="15" hidden="1" customHeight="1" x14ac:dyDescent="0.25">
      <c r="A6" s="10"/>
      <c r="B6" s="58"/>
      <c r="C6" s="58"/>
      <c r="D6" s="58"/>
      <c r="E6" s="58"/>
      <c r="F6" s="58"/>
      <c r="G6" s="11"/>
      <c r="H6" s="11"/>
      <c r="I6" s="12"/>
      <c r="J6" s="8"/>
      <c r="K6" s="8"/>
    </row>
    <row r="7" spans="1:11" ht="65.25" customHeight="1" x14ac:dyDescent="0.25">
      <c r="A7" s="10"/>
      <c r="B7" s="57" t="s">
        <v>2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ht="10.5" customHeight="1" x14ac:dyDescent="0.25">
      <c r="A8" s="10"/>
      <c r="B8" s="14"/>
      <c r="C8" s="15"/>
      <c r="D8" s="15"/>
      <c r="E8" s="15"/>
      <c r="F8" s="16"/>
      <c r="G8" s="16"/>
      <c r="H8" s="16"/>
      <c r="I8" s="9"/>
      <c r="J8" s="8"/>
      <c r="K8" s="8"/>
    </row>
    <row r="9" spans="1:11" ht="19.5" customHeight="1" x14ac:dyDescent="0.25">
      <c r="A9" s="10"/>
      <c r="B9" s="17" t="s">
        <v>4</v>
      </c>
      <c r="C9" s="11"/>
      <c r="D9" s="15"/>
      <c r="E9" s="15"/>
      <c r="F9" s="16"/>
      <c r="G9" s="16"/>
      <c r="H9" s="16"/>
      <c r="I9" s="9"/>
      <c r="J9" s="8"/>
      <c r="K9" s="8"/>
    </row>
    <row r="10" spans="1:11" ht="16.5" x14ac:dyDescent="0.25">
      <c r="A10" s="10"/>
      <c r="B10" s="18" t="s">
        <v>5</v>
      </c>
      <c r="C10" s="19"/>
      <c r="D10" s="16"/>
      <c r="E10" s="16"/>
      <c r="F10" s="16"/>
      <c r="G10" s="16"/>
      <c r="H10" s="16"/>
      <c r="I10" s="9"/>
      <c r="J10" s="8"/>
      <c r="K10" s="8"/>
    </row>
    <row r="11" spans="1:11" ht="16.5" x14ac:dyDescent="0.25">
      <c r="A11" s="20"/>
      <c r="B11" s="21"/>
      <c r="C11" s="16"/>
      <c r="D11" s="16"/>
      <c r="E11" s="16"/>
      <c r="F11" s="16"/>
      <c r="G11" s="16"/>
      <c r="H11" s="16"/>
      <c r="I11" s="9"/>
      <c r="J11" s="8"/>
      <c r="K11" s="8"/>
    </row>
    <row r="12" spans="1:11" ht="18.75" x14ac:dyDescent="0.2">
      <c r="A12" s="63" t="s">
        <v>6</v>
      </c>
      <c r="B12" s="70" t="s">
        <v>3</v>
      </c>
      <c r="C12" s="70"/>
      <c r="D12" s="70"/>
      <c r="E12" s="70"/>
      <c r="F12" s="70"/>
      <c r="G12" s="70"/>
      <c r="H12" s="70"/>
      <c r="I12" s="70"/>
      <c r="J12" s="70"/>
      <c r="K12" s="70"/>
    </row>
    <row r="13" spans="1:11" ht="12.75" customHeight="1" x14ac:dyDescent="0.2">
      <c r="A13" s="64"/>
      <c r="B13" s="59" t="s">
        <v>18</v>
      </c>
      <c r="C13" s="66" t="s">
        <v>0</v>
      </c>
      <c r="D13" s="68" t="s">
        <v>1</v>
      </c>
      <c r="E13" s="66" t="s">
        <v>15</v>
      </c>
      <c r="F13" s="66"/>
      <c r="G13" s="66"/>
      <c r="H13" s="59" t="s">
        <v>12</v>
      </c>
      <c r="I13" s="59"/>
      <c r="J13" s="59"/>
      <c r="K13" s="59"/>
    </row>
    <row r="14" spans="1:11" ht="21" customHeight="1" x14ac:dyDescent="0.2">
      <c r="A14" s="64"/>
      <c r="B14" s="59"/>
      <c r="C14" s="66"/>
      <c r="D14" s="68"/>
      <c r="E14" s="66"/>
      <c r="F14" s="66"/>
      <c r="G14" s="66"/>
      <c r="H14" s="59"/>
      <c r="I14" s="59"/>
      <c r="J14" s="59"/>
      <c r="K14" s="59"/>
    </row>
    <row r="15" spans="1:11" ht="78" customHeight="1" x14ac:dyDescent="0.2">
      <c r="A15" s="65"/>
      <c r="B15" s="60"/>
      <c r="C15" s="67"/>
      <c r="D15" s="69"/>
      <c r="E15" s="27" t="s">
        <v>25</v>
      </c>
      <c r="F15" s="27" t="s">
        <v>26</v>
      </c>
      <c r="G15" s="27" t="s">
        <v>27</v>
      </c>
      <c r="H15" s="27" t="s">
        <v>19</v>
      </c>
      <c r="I15" s="47" t="s">
        <v>10</v>
      </c>
      <c r="J15" s="48" t="s">
        <v>11</v>
      </c>
      <c r="K15" s="48" t="s">
        <v>16</v>
      </c>
    </row>
    <row r="16" spans="1:11" ht="72.75" customHeight="1" x14ac:dyDescent="0.2">
      <c r="A16" s="25">
        <v>1</v>
      </c>
      <c r="B16" s="49" t="s">
        <v>28</v>
      </c>
      <c r="C16" s="34" t="s">
        <v>22</v>
      </c>
      <c r="D16" s="26">
        <v>1</v>
      </c>
      <c r="E16" s="28">
        <v>21625</v>
      </c>
      <c r="F16" s="28">
        <v>22150</v>
      </c>
      <c r="G16" s="28">
        <v>22350</v>
      </c>
      <c r="H16" s="29">
        <f>(E16+F16+G16)/3</f>
        <v>22041.666666666668</v>
      </c>
      <c r="I16" s="30">
        <f>STDEV(E16:G16)/AVERAGE(E16:G16)*100</f>
        <v>1.6988009027342887</v>
      </c>
      <c r="J16" s="31" t="str">
        <f t="shared" ref="J16" si="0">IF(I16&lt;=33,$A$2,$B$2)</f>
        <v>однородная</v>
      </c>
      <c r="K16" s="32">
        <v>22041.67</v>
      </c>
    </row>
    <row r="17" spans="1:15" ht="72.75" customHeight="1" x14ac:dyDescent="0.2">
      <c r="A17" s="25">
        <v>2</v>
      </c>
      <c r="B17" s="49" t="s">
        <v>29</v>
      </c>
      <c r="C17" s="34" t="s">
        <v>22</v>
      </c>
      <c r="D17" s="26">
        <v>1</v>
      </c>
      <c r="E17" s="28">
        <v>24125</v>
      </c>
      <c r="F17" s="28">
        <v>24560</v>
      </c>
      <c r="G17" s="28">
        <v>24670</v>
      </c>
      <c r="H17" s="29">
        <f t="shared" ref="H17:H25" si="1">(E17+F17+G17)/3</f>
        <v>24451.666666666668</v>
      </c>
      <c r="I17" s="30">
        <f t="shared" ref="I17:I25" si="2">STDEV(E17:G17)/AVERAGE(E17:G17)*100</f>
        <v>1.1786453289372845</v>
      </c>
      <c r="J17" s="31" t="str">
        <f t="shared" ref="J17:J25" si="3">IF(I17&lt;=33,$A$2,$B$2)</f>
        <v>однородная</v>
      </c>
      <c r="K17" s="32">
        <v>24451.67</v>
      </c>
    </row>
    <row r="18" spans="1:15" ht="72.75" customHeight="1" x14ac:dyDescent="0.2">
      <c r="A18" s="25">
        <v>3</v>
      </c>
      <c r="B18" s="49" t="s">
        <v>30</v>
      </c>
      <c r="C18" s="34" t="s">
        <v>22</v>
      </c>
      <c r="D18" s="26">
        <v>1</v>
      </c>
      <c r="E18" s="28">
        <v>24125</v>
      </c>
      <c r="F18" s="28">
        <v>24560</v>
      </c>
      <c r="G18" s="28">
        <v>24670</v>
      </c>
      <c r="H18" s="29">
        <f t="shared" si="1"/>
        <v>24451.666666666668</v>
      </c>
      <c r="I18" s="30">
        <f t="shared" si="2"/>
        <v>1.1786453289372845</v>
      </c>
      <c r="J18" s="31" t="str">
        <f t="shared" si="3"/>
        <v>однородная</v>
      </c>
      <c r="K18" s="32">
        <v>24451.67</v>
      </c>
    </row>
    <row r="19" spans="1:15" ht="72.75" customHeight="1" x14ac:dyDescent="0.2">
      <c r="A19" s="25">
        <v>4</v>
      </c>
      <c r="B19" s="49" t="s">
        <v>31</v>
      </c>
      <c r="C19" s="34" t="s">
        <v>22</v>
      </c>
      <c r="D19" s="26">
        <v>1</v>
      </c>
      <c r="E19" s="28">
        <v>24125</v>
      </c>
      <c r="F19" s="28">
        <v>24560</v>
      </c>
      <c r="G19" s="28">
        <v>24670</v>
      </c>
      <c r="H19" s="29">
        <f t="shared" si="1"/>
        <v>24451.666666666668</v>
      </c>
      <c r="I19" s="30">
        <f t="shared" si="2"/>
        <v>1.1786453289372845</v>
      </c>
      <c r="J19" s="31" t="str">
        <f t="shared" si="3"/>
        <v>однородная</v>
      </c>
      <c r="K19" s="32">
        <v>24451.67</v>
      </c>
    </row>
    <row r="20" spans="1:15" ht="72.75" customHeight="1" x14ac:dyDescent="0.2">
      <c r="A20" s="25">
        <v>5</v>
      </c>
      <c r="B20" s="49" t="s">
        <v>32</v>
      </c>
      <c r="C20" s="34" t="s">
        <v>22</v>
      </c>
      <c r="D20" s="26">
        <v>1</v>
      </c>
      <c r="E20" s="28">
        <v>116400</v>
      </c>
      <c r="F20" s="28">
        <v>118300</v>
      </c>
      <c r="G20" s="28">
        <v>119056</v>
      </c>
      <c r="H20" s="29">
        <f t="shared" si="1"/>
        <v>117918.66666666667</v>
      </c>
      <c r="I20" s="30">
        <f t="shared" si="2"/>
        <v>1.1605001647640949</v>
      </c>
      <c r="J20" s="31" t="str">
        <f t="shared" si="3"/>
        <v>однородная</v>
      </c>
      <c r="K20" s="32">
        <v>117918.67</v>
      </c>
    </row>
    <row r="21" spans="1:15" ht="72.75" customHeight="1" x14ac:dyDescent="0.2">
      <c r="A21" s="25">
        <v>6</v>
      </c>
      <c r="B21" s="53" t="s">
        <v>33</v>
      </c>
      <c r="C21" s="34" t="s">
        <v>22</v>
      </c>
      <c r="D21" s="26">
        <v>1</v>
      </c>
      <c r="E21" s="28">
        <v>191000</v>
      </c>
      <c r="F21" s="28">
        <v>209628</v>
      </c>
      <c r="G21" s="28">
        <v>210130</v>
      </c>
      <c r="H21" s="29">
        <f t="shared" si="1"/>
        <v>203586</v>
      </c>
      <c r="I21" s="31">
        <f t="shared" si="2"/>
        <v>5.355321759495733</v>
      </c>
      <c r="J21" s="31" t="str">
        <f t="shared" si="3"/>
        <v>однородная</v>
      </c>
      <c r="K21" s="32">
        <v>203586</v>
      </c>
    </row>
    <row r="22" spans="1:15" ht="72.75" customHeight="1" x14ac:dyDescent="0.2">
      <c r="A22" s="25">
        <v>7</v>
      </c>
      <c r="B22" s="50" t="s">
        <v>34</v>
      </c>
      <c r="C22" s="34" t="s">
        <v>22</v>
      </c>
      <c r="D22" s="26">
        <v>1</v>
      </c>
      <c r="E22" s="28">
        <v>9100</v>
      </c>
      <c r="F22" s="28">
        <v>9850</v>
      </c>
      <c r="G22" s="28">
        <v>9874</v>
      </c>
      <c r="H22" s="29">
        <f t="shared" si="1"/>
        <v>9608</v>
      </c>
      <c r="I22" s="30">
        <f t="shared" si="2"/>
        <v>4.580605048265225</v>
      </c>
      <c r="J22" s="31" t="str">
        <f t="shared" si="3"/>
        <v>однородная</v>
      </c>
      <c r="K22" s="32">
        <v>9608</v>
      </c>
    </row>
    <row r="23" spans="1:15" ht="72.75" customHeight="1" x14ac:dyDescent="0.2">
      <c r="A23" s="25">
        <v>8</v>
      </c>
      <c r="B23" s="49" t="s">
        <v>35</v>
      </c>
      <c r="C23" s="34" t="s">
        <v>22</v>
      </c>
      <c r="D23" s="26">
        <v>1</v>
      </c>
      <c r="E23" s="28">
        <v>19710</v>
      </c>
      <c r="F23" s="28">
        <v>20476</v>
      </c>
      <c r="G23" s="28">
        <v>20100</v>
      </c>
      <c r="H23" s="29">
        <f t="shared" si="1"/>
        <v>20095.333333333332</v>
      </c>
      <c r="I23" s="31">
        <f t="shared" si="2"/>
        <v>1.9060212435521213</v>
      </c>
      <c r="J23" s="31" t="str">
        <f t="shared" si="3"/>
        <v>однородная</v>
      </c>
      <c r="K23" s="32">
        <v>20095.330000000002</v>
      </c>
    </row>
    <row r="24" spans="1:15" ht="72.75" customHeight="1" x14ac:dyDescent="0.2">
      <c r="A24" s="25">
        <v>9</v>
      </c>
      <c r="B24" s="50" t="s">
        <v>36</v>
      </c>
      <c r="C24" s="34" t="s">
        <v>22</v>
      </c>
      <c r="D24" s="26">
        <v>1</v>
      </c>
      <c r="E24" s="28">
        <v>12541.5</v>
      </c>
      <c r="F24" s="28">
        <v>13320</v>
      </c>
      <c r="G24" s="28">
        <v>13759</v>
      </c>
      <c r="H24" s="29">
        <f t="shared" si="1"/>
        <v>13206.833333333334</v>
      </c>
      <c r="I24" s="30">
        <f t="shared" si="2"/>
        <v>4.6687093770003711</v>
      </c>
      <c r="J24" s="31" t="str">
        <f t="shared" si="3"/>
        <v>однородная</v>
      </c>
      <c r="K24" s="32">
        <v>13206.83</v>
      </c>
    </row>
    <row r="25" spans="1:15" ht="72.75" customHeight="1" x14ac:dyDescent="0.2">
      <c r="A25" s="25">
        <v>10</v>
      </c>
      <c r="B25" s="50" t="s">
        <v>37</v>
      </c>
      <c r="C25" s="34" t="s">
        <v>22</v>
      </c>
      <c r="D25" s="26">
        <v>1</v>
      </c>
      <c r="E25" s="28">
        <v>136493</v>
      </c>
      <c r="F25" s="28">
        <v>137674</v>
      </c>
      <c r="G25" s="28">
        <v>138471</v>
      </c>
      <c r="H25" s="29">
        <f t="shared" si="1"/>
        <v>137546</v>
      </c>
      <c r="I25" s="30">
        <f t="shared" si="2"/>
        <v>0.72353463286208286</v>
      </c>
      <c r="J25" s="31" t="str">
        <f t="shared" si="3"/>
        <v>однородная</v>
      </c>
      <c r="K25" s="32">
        <v>137546</v>
      </c>
    </row>
    <row r="26" spans="1:15" ht="18.75" x14ac:dyDescent="0.3">
      <c r="A26" s="25"/>
      <c r="B26" s="33" t="s">
        <v>7</v>
      </c>
      <c r="C26" s="34"/>
      <c r="D26" s="26"/>
      <c r="E26" s="29"/>
      <c r="F26" s="29"/>
      <c r="G26" s="29"/>
      <c r="H26" s="29"/>
      <c r="I26" s="35"/>
      <c r="J26" s="36"/>
      <c r="K26" s="31">
        <f>SUM(K16:K25)</f>
        <v>597357.51</v>
      </c>
    </row>
    <row r="27" spans="1:15" ht="18.75" x14ac:dyDescent="0.25">
      <c r="A27" s="37"/>
      <c r="B27" s="22" t="s">
        <v>17</v>
      </c>
      <c r="C27" s="23"/>
      <c r="D27" s="24"/>
      <c r="E27" s="24"/>
      <c r="F27" s="24"/>
      <c r="G27" s="24"/>
      <c r="H27" s="38"/>
      <c r="I27" s="39"/>
      <c r="J27" s="40"/>
      <c r="K27" s="40"/>
    </row>
    <row r="28" spans="1:15" ht="18.75" x14ac:dyDescent="0.25">
      <c r="A28" s="37"/>
      <c r="B28" s="22" t="s">
        <v>13</v>
      </c>
      <c r="C28" s="23"/>
      <c r="D28" s="24"/>
      <c r="E28" s="24"/>
      <c r="F28" s="24"/>
      <c r="G28" s="24"/>
      <c r="H28" s="38"/>
      <c r="I28" s="39"/>
      <c r="J28" s="40"/>
      <c r="K28" s="40"/>
    </row>
    <row r="29" spans="1:15" ht="18.75" x14ac:dyDescent="0.25">
      <c r="A29" s="37"/>
      <c r="B29" s="22" t="s">
        <v>14</v>
      </c>
      <c r="C29" s="23"/>
      <c r="D29" s="24"/>
      <c r="E29" s="24"/>
      <c r="F29" s="24"/>
      <c r="G29" s="24"/>
      <c r="H29" s="38"/>
      <c r="I29" s="39"/>
      <c r="J29" s="40"/>
      <c r="K29" s="40"/>
    </row>
    <row r="30" spans="1:15" ht="18.75" x14ac:dyDescent="0.25">
      <c r="A30" s="37"/>
      <c r="B30" s="22"/>
      <c r="C30" s="23"/>
      <c r="D30" s="24"/>
      <c r="E30" s="24"/>
      <c r="F30" s="24"/>
      <c r="G30" s="24"/>
      <c r="H30" s="38"/>
      <c r="I30" s="39"/>
      <c r="J30" s="40"/>
      <c r="K30" s="40"/>
    </row>
    <row r="31" spans="1:15" s="6" customFormat="1" ht="18.75" x14ac:dyDescent="0.3">
      <c r="A31" s="5"/>
      <c r="B31" s="55" t="s">
        <v>38</v>
      </c>
      <c r="C31" s="56"/>
      <c r="D31" s="56"/>
      <c r="E31" s="56"/>
      <c r="F31" s="56"/>
      <c r="G31" s="56"/>
      <c r="H31" s="56"/>
      <c r="I31" s="56"/>
      <c r="J31" s="56"/>
      <c r="K31" s="56"/>
      <c r="O31" s="52"/>
    </row>
    <row r="32" spans="1:15" ht="18.75" x14ac:dyDescent="0.3">
      <c r="A32" s="5"/>
      <c r="B32" s="5"/>
      <c r="C32" s="37"/>
      <c r="D32" s="41"/>
      <c r="E32" s="41"/>
      <c r="F32" s="41"/>
      <c r="G32" s="41"/>
      <c r="H32" s="41"/>
      <c r="I32" s="42"/>
      <c r="J32" s="43"/>
      <c r="K32" s="43"/>
    </row>
    <row r="33" spans="1:15" s="6" customFormat="1" ht="33" customHeight="1" x14ac:dyDescent="0.3">
      <c r="A33" s="44"/>
      <c r="B33" s="44" t="s">
        <v>24</v>
      </c>
      <c r="C33" s="43"/>
      <c r="D33" s="43"/>
      <c r="E33" s="43"/>
      <c r="F33" s="43"/>
      <c r="G33" s="43"/>
      <c r="H33" s="43"/>
      <c r="I33" s="42"/>
      <c r="J33" s="43"/>
      <c r="K33" s="43"/>
      <c r="O33" s="52"/>
    </row>
    <row r="34" spans="1:15" s="6" customFormat="1" ht="27.75" customHeight="1" x14ac:dyDescent="0.3">
      <c r="A34" s="44"/>
      <c r="B34" s="44" t="s">
        <v>21</v>
      </c>
      <c r="C34" s="43"/>
      <c r="D34" s="43"/>
      <c r="E34" s="43"/>
      <c r="F34" s="43"/>
      <c r="G34" s="43"/>
      <c r="H34" s="43"/>
      <c r="I34" s="42"/>
      <c r="J34" s="43"/>
      <c r="K34" s="43"/>
      <c r="O34" s="52"/>
    </row>
    <row r="35" spans="1:15" ht="18.75" x14ac:dyDescent="0.3">
      <c r="A35" s="45"/>
      <c r="B35" s="54"/>
      <c r="C35" s="54"/>
      <c r="D35" s="46"/>
      <c r="E35" s="40"/>
      <c r="F35" s="40"/>
      <c r="G35" s="40"/>
      <c r="H35" s="40"/>
      <c r="I35" s="39"/>
      <c r="J35" s="40"/>
      <c r="K35" s="40"/>
    </row>
    <row r="36" spans="1:15" ht="18.75" x14ac:dyDescent="0.3">
      <c r="A36" s="45"/>
      <c r="B36" s="44"/>
      <c r="C36" s="40"/>
      <c r="D36" s="40"/>
      <c r="E36" s="40"/>
      <c r="F36" s="40"/>
      <c r="G36" s="40"/>
      <c r="H36" s="40"/>
      <c r="I36" s="39"/>
      <c r="J36" s="40"/>
      <c r="K36" s="40"/>
    </row>
    <row r="37" spans="1:15" ht="18" x14ac:dyDescent="0.25">
      <c r="A37" s="45"/>
      <c r="B37" s="45"/>
      <c r="C37" s="40"/>
      <c r="D37" s="40"/>
      <c r="E37" s="40"/>
      <c r="F37" s="40"/>
      <c r="G37" s="40"/>
      <c r="H37" s="40"/>
      <c r="I37" s="39"/>
      <c r="J37" s="40"/>
      <c r="K37" s="40"/>
    </row>
  </sheetData>
  <mergeCells count="13">
    <mergeCell ref="A1:K1"/>
    <mergeCell ref="A12:A15"/>
    <mergeCell ref="C13:C15"/>
    <mergeCell ref="D13:D15"/>
    <mergeCell ref="E13:G14"/>
    <mergeCell ref="B12:K12"/>
    <mergeCell ref="H13:K14"/>
    <mergeCell ref="I4:K4"/>
    <mergeCell ref="B35:C35"/>
    <mergeCell ref="B31:K31"/>
    <mergeCell ref="B7:K7"/>
    <mergeCell ref="B3:F6"/>
    <mergeCell ref="B13:B15"/>
  </mergeCells>
  <phoneticPr fontId="0" type="noConversion"/>
  <conditionalFormatting sqref="I16:I25">
    <cfRule type="cellIs" dxfId="1" priority="9" operator="greaterThan">
      <formula>33</formula>
    </cfRule>
  </conditionalFormatting>
  <conditionalFormatting sqref="J16:J25">
    <cfRule type="containsText" dxfId="0" priority="3" operator="containsText" text="Неоднородная">
      <formula>NOT(ISERROR(SEARCH("Неоднородная",J16)))</formula>
    </cfRule>
  </conditionalFormatting>
  <pageMargins left="0.59055118110236227" right="0.62992125984251968" top="0.62992125984251968" bottom="0.6692913385826772" header="0.15748031496062992" footer="0.1574803149606299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irina.vlasova29@yandex.ru</cp:lastModifiedBy>
  <cp:revision>1</cp:revision>
  <cp:lastPrinted>2026-06-02T07:38:03Z</cp:lastPrinted>
  <dcterms:created xsi:type="dcterms:W3CDTF">2013-01-11T07:45:47Z</dcterms:created>
  <dcterms:modified xsi:type="dcterms:W3CDTF">2026-06-15T05:39:43Z</dcterms:modified>
</cp:coreProperties>
</file>