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о.Экономики и Финансов\ЗАКУПКИ 2026-2028\ЦЕНТРАЛИЗАЦИЯ 2026\ЦЕНТРАЛИЗАЦИЯ РСХН\90020 242\ТЕЛЕФОНЫ ЦА IP\Закупка 2\"/>
    </mc:Choice>
  </mc:AlternateContent>
  <xr:revisionPtr revIDLastSave="0" documentId="13_ncr:1_{289FAF27-3621-4E90-A1C7-C131BBBFF0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definedNames>
    <definedName name="_xlnm._FilterDatabase" localSheetId="0" hidden="1">'Лист 1'!$A$15:$P$22</definedName>
    <definedName name="OLE_LINK1" localSheetId="0">'Лист 1'!$A$12</definedName>
    <definedName name="_xlnm.Print_Area" localSheetId="0">'Лист 1'!$A$1:$P$23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K17" i="1" s="1"/>
  <c r="L17" i="1" s="1"/>
  <c r="J16" i="1"/>
  <c r="M16" i="1" s="1"/>
  <c r="P16" i="1" s="1"/>
  <c r="N17" i="1"/>
  <c r="O17" i="1" s="1"/>
  <c r="N16" i="1"/>
  <c r="O16" i="1" s="1"/>
  <c r="K16" i="1" l="1"/>
  <c r="L16" i="1" s="1"/>
  <c r="M17" i="1"/>
  <c r="P17" i="1" s="1"/>
  <c r="P19" i="1" s="1"/>
  <c r="O19" i="1"/>
</calcChain>
</file>

<file path=xl/sharedStrings.xml><?xml version="1.0" encoding="utf-8"?>
<sst xmlns="http://schemas.openxmlformats.org/spreadsheetml/2006/main" count="40" uniqueCount="39">
  <si>
    <t>Поставка цифровых системных аппаратов (телефонов) и консолей расширения для нужд Федеральной службы по ветеринарному и фитосанитарному надзору</t>
  </si>
  <si>
    <t>(указывается предмет контракта)</t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</si>
  <si>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</t>
    </r>
    <r>
      <rPr>
        <b/>
        <sz val="12"/>
        <rFont val="Times New Roman"/>
      </rPr>
      <t>не применяется.</t>
    </r>
  </si>
  <si>
    <t>Используемый метод определения начальной (максимальной) цены контракта: метод сопоставимых рыночных цен (анализ рынка).в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</si>
  <si>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>Обоснование выбранного метода обоснования начальной (максимальной) цены контракта:  выбран метод сопоставимых рыночных цен (анализ рынка) в связи с тем, что он является приоритетным по отношению к остальным. Данный метод предусматривает подготовку рыночных предложений на условиях, заявленных заказчиком.
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- далее приказ № 567. 
Информация о валюте, используемой для формирования цены контракта и расчетов с исполнителем: Российский рубль.</t>
  </si>
  <si>
    <t xml:space="preserve">Значение «Рыночная стоимость» рассчитана по формуле: 
 где:
  - начальная (максимальная) цена единицы товара (работы, услуги),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информации. </t>
  </si>
  <si>
    <t xml:space="preserve">  пункт 1.4.6. п. 16, 17 табл. 1.4.6 Приказа Россельхознадзора от 24.04.2017 N 367  "Об утверждении нормативных затрат на обеспечение функций центрального аппарата Федеральной службы по ветеринарному и фитосанитарному надзору" 
</t>
  </si>
  <si>
    <t xml:space="preserve">Таблица обоснования начальной (максимальной) цены контракта </t>
  </si>
  <si>
    <t>№ п/п</t>
  </si>
  <si>
    <t>Наименование товара, работы, услуги, входящих в объект закупки</t>
  </si>
  <si>
    <t>ОКПД2       /КТРУ</t>
  </si>
  <si>
    <t>Норматив  Приказ Россельхознадзора №367 от 24.04.2017,   руб.</t>
  </si>
  <si>
    <t>Единица измерения</t>
  </si>
  <si>
    <t>Кол-во &lt;Vi&gt;</t>
  </si>
  <si>
    <t>Цена за единицу измерения товара, работы, услуги ссогласно источникам ценовой информации, руб.</t>
  </si>
  <si>
    <t>Однородность совокупности значений выявленных цен, используемых в настоящем расчете</t>
  </si>
  <si>
    <t>Н(М)ЦК  
по позиции, руб.</t>
  </si>
  <si>
    <t>Н(М)ЦК  
по позиции, руб. (по п. 4 части 1 стать 93 44ФЗ)</t>
  </si>
  <si>
    <t>Начальная (максимальная) цена по позиции, руб.* (по п. 4 части 1 стать 93 44ФЗ)</t>
  </si>
  <si>
    <t>Начальная (максимальная) цена по позиции, руб.*</t>
  </si>
  <si>
    <t xml:space="preserve">Средняя арифметическая величина цены за единицы &lt;ц&gt; </t>
  </si>
  <si>
    <t>Среднее квадратичное отклонение</t>
  </si>
  <si>
    <t xml:space="preserve">Цифровой системный аппарат (телефон)
</t>
  </si>
  <si>
    <t>26.30.11.110/ 26.30.11.110-00000047</t>
  </si>
  <si>
    <t>шт.</t>
  </si>
  <si>
    <t>Консоль расширения</t>
  </si>
  <si>
    <t>не более 21364,67</t>
  </si>
  <si>
    <t>Начальная (максимальная) цена контракта (НМЦК)*, руб.</t>
  </si>
  <si>
    <t xml:space="preserve">*При определении НМЦК контракта Заказчиком применяется приказ № 567, который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</si>
  <si>
    <t xml:space="preserve">Работник Контрактной службы: 
Заместитель начальника отдела экономики, 
финансов и государственных закупок
                                                                              ___________________ /Прохорова Е.С./
                                                                                                     (Подписано ЭП)                    
      </t>
  </si>
  <si>
    <t>не более 48622,33</t>
  </si>
  <si>
    <t>Эксплуатация объекта учета Телекоммуникационная инфраструктура ТУ Россельхознадзора, обеспечивающая внешнюю связь 
081.00179759.18.Э.18680.26</t>
  </si>
  <si>
    <r>
      <t xml:space="preserve">Коэффициент вариации V (%)           </t>
    </r>
    <r>
      <rPr>
        <i/>
        <sz val="12"/>
        <rFont val="Times New Roman"/>
        <family val="1"/>
        <charset val="204"/>
      </rPr>
      <t xml:space="preserve">         (не должен превышать 33%)</t>
    </r>
  </si>
  <si>
    <t>26.30.11.119</t>
  </si>
  <si>
    <t>Источник №1 
№ 054 от 29.07.2026</t>
  </si>
  <si>
    <t>Источник №3
 № б/н от 29.07.2026</t>
  </si>
  <si>
    <t>Источник №2 
№ 066 от 29.07.2026</t>
  </si>
  <si>
    <t>ОБОСНОВАНИЕ НАЧАЛЬНОЙ (МАКСИМАЛЬНОЙ) ЦЕНЫ КОНТРАКТА 
К ИЗВЕЩЕНИЮ № 100116121126100116
О ПРОВЕДЕНИИ ЭЛЕКТРОННОЙ ПРОЦЕДУРЫ
С ИСПОЛЬЗОВАНИЕМ ЕДИНОГО АГРЕГАТОРА ТОРГОВЛИ
НА ПРАВО ЗАКЛЮЧЕНИЯ КОНТРАКТА НА ПОСТАВКУ 
ЦИФРОВЫХ СИСТЕМНЫХ АППАРАТОВ (ТЕЛЕФОНОВ) И
 КОНСОЛЕЙ РАСШИРЕНИЯ ДЛЯ НУЖД 
ФЕДЕРАЛЬНОЙ СЛУЖБЫ ПО ВЕТЕРИНАРНОМУ И ФИТОСАНИТАРНОМУ НАДЗОРУ
ИКЗ № 261780536502178050100100540900000000</t>
  </si>
  <si>
    <t>Дата подготовки обоснования начальной (максимальной) цены контракта: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</si>
</sst>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₽-419]"/>
    <numFmt numFmtId="165" formatCode="#,##0.00\ &quot;₽&quot;"/>
    <numFmt numFmtId="166" formatCode="#,##0.00;[Red]#,##0.00"/>
  </numFmts>
  <fonts count="13" x14ac:knownFonts="1">
    <font>
      <sz val="10"/>
      <color theme="1"/>
      <name val="Arial Cyr"/>
    </font>
    <font>
      <sz val="14"/>
      <name val="Times New Roman"/>
    </font>
    <font>
      <b/>
      <sz val="14"/>
      <name val="Times New Roman"/>
    </font>
    <font>
      <b/>
      <sz val="14"/>
      <color theme="1"/>
      <name val="Times New Roman"/>
    </font>
    <font>
      <i/>
      <sz val="12"/>
      <name val="Times New Roman"/>
    </font>
    <font>
      <sz val="12"/>
      <name val="Times New Roman"/>
    </font>
    <font>
      <sz val="12"/>
      <color theme="1"/>
      <name val="Times New Roman"/>
    </font>
    <font>
      <b/>
      <sz val="12"/>
      <name val="Times New Roman"/>
    </font>
    <font>
      <b/>
      <sz val="16"/>
      <name val="Times New Roman"/>
    </font>
    <font>
      <sz val="10"/>
      <color theme="1"/>
      <name val="Arial Cy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165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5" fontId="1" fillId="0" borderId="0" xfId="0" applyNumberFormat="1" applyFont="1"/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65" fontId="8" fillId="3" borderId="3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3" xfId="0" applyFont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10" fillId="2" borderId="0" xfId="0" applyNumberFormat="1" applyFont="1" applyFill="1" applyAlignment="1">
      <alignment horizontal="center" vertical="center" wrapText="1"/>
    </xf>
    <xf numFmtId="165" fontId="10" fillId="2" borderId="3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 wrapText="1"/>
    </xf>
    <xf numFmtId="165" fontId="10" fillId="0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165" fontId="5" fillId="6" borderId="3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3" xfId="0" applyNumberFormat="1" applyFont="1" applyBorder="1" applyAlignment="1" applyProtection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distributed"/>
    </xf>
    <xf numFmtId="0" fontId="5" fillId="0" borderId="0" xfId="0" applyFont="1" applyAlignment="1">
      <alignment horizontal="left" vertical="center"/>
    </xf>
  </cellXfs>
  <cellStyles count="2">
    <cellStyle name="Обычный" xfId="0" builtinId="0"/>
    <cellStyle name="Обычный 2 2" xfId="1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12</xdr:row>
      <xdr:rowOff>829791</xdr:rowOff>
    </xdr:from>
    <xdr:to>
      <xdr:col>12</xdr:col>
      <xdr:colOff>22619</xdr:colOff>
      <xdr:row>12</xdr:row>
      <xdr:rowOff>1181395</xdr:rowOff>
    </xdr:to>
    <xdr:pic>
      <xdr:nvPicPr>
        <xdr:cNvPr id="8040" name="Picture 1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3658849" y="10335740"/>
          <a:ext cx="1241820" cy="351604"/>
        </a:xfrm>
        <a:prstGeom prst="rect">
          <a:avLst/>
        </a:prstGeom>
        <a:noFill/>
      </xdr:spPr>
    </xdr:pic>
    <xdr:clientData/>
  </xdr:twoCellAnchor>
  <xdr:twoCellAnchor>
    <xdr:from>
      <xdr:col>9</xdr:col>
      <xdr:colOff>1170624</xdr:colOff>
      <xdr:row>12</xdr:row>
      <xdr:rowOff>656330</xdr:rowOff>
    </xdr:from>
    <xdr:to>
      <xdr:col>10</xdr:col>
      <xdr:colOff>1276346</xdr:colOff>
      <xdr:row>12</xdr:row>
      <xdr:rowOff>1087633</xdr:rowOff>
    </xdr:to>
    <xdr:pic>
      <xdr:nvPicPr>
        <xdr:cNvPr id="8041" name="Picture 2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2114848" y="10162280"/>
          <a:ext cx="1382072" cy="431302"/>
        </a:xfrm>
        <a:prstGeom prst="rect">
          <a:avLst/>
        </a:prstGeom>
        <a:noFill/>
      </xdr:spPr>
    </xdr:pic>
    <xdr:clientData/>
  </xdr:twoCellAnchor>
  <xdr:twoCellAnchor>
    <xdr:from>
      <xdr:col>5</xdr:col>
      <xdr:colOff>175856</xdr:colOff>
      <xdr:row>7</xdr:row>
      <xdr:rowOff>115936</xdr:rowOff>
    </xdr:from>
    <xdr:to>
      <xdr:col>6</xdr:col>
      <xdr:colOff>1135436</xdr:colOff>
      <xdr:row>7</xdr:row>
      <xdr:rowOff>439339</xdr:rowOff>
    </xdr:to>
    <xdr:pic>
      <xdr:nvPicPr>
        <xdr:cNvPr id="8042" name="Рисунок 7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8976958" y="5983336"/>
          <a:ext cx="1597752" cy="3234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29"/>
  <sheetViews>
    <sheetView tabSelected="1" view="pageBreakPreview" topLeftCell="G1" zoomScaleSheetLayoutView="100" workbookViewId="0">
      <selection activeCell="A4" sqref="A4:P4"/>
    </sheetView>
  </sheetViews>
  <sheetFormatPr defaultColWidth="9.140625" defaultRowHeight="18" customHeight="1" x14ac:dyDescent="0.3"/>
  <cols>
    <col min="1" max="1" width="7.140625" style="1" bestFit="1" customWidth="1"/>
    <col min="2" max="2" width="46.140625" style="1" customWidth="1"/>
    <col min="3" max="3" width="16.7109375" style="1" customWidth="1"/>
    <col min="4" max="4" width="15" style="1" customWidth="1"/>
    <col min="5" max="5" width="9.7109375" style="1" customWidth="1"/>
    <col min="6" max="6" width="9.5703125" style="1" customWidth="1"/>
    <col min="7" max="7" width="19.7109375" style="1" customWidth="1"/>
    <col min="8" max="8" width="21.42578125" style="1" customWidth="1"/>
    <col min="9" max="9" width="20.7109375" style="1" customWidth="1"/>
    <col min="10" max="10" width="19.140625" style="1" customWidth="1"/>
    <col min="11" max="11" width="21.5703125" style="1" customWidth="1"/>
    <col min="12" max="12" width="18.28515625" style="1" customWidth="1"/>
    <col min="13" max="15" width="17.85546875" style="1" customWidth="1"/>
    <col min="16" max="16" width="42.7109375" style="1" customWidth="1"/>
    <col min="17" max="253" width="9.140625" style="1" customWidth="1"/>
  </cols>
  <sheetData>
    <row r="1" spans="1:16" ht="184.5" customHeight="1" x14ac:dyDescent="0.3">
      <c r="A1" s="66" t="s">
        <v>37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34.5" customHeight="1" x14ac:dyDescent="0.3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 x14ac:dyDescent="0.3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6" s="2" customFormat="1" ht="25.5" customHeight="1" x14ac:dyDescent="0.2">
      <c r="A4" s="69" t="s">
        <v>38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6" s="2" customFormat="1" ht="57.75" customHeight="1" x14ac:dyDescent="0.2">
      <c r="A5" s="61" t="s">
        <v>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s="2" customFormat="1" ht="57.75" customHeight="1" x14ac:dyDescent="0.2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6" s="2" customFormat="1" ht="123" customHeight="1" x14ac:dyDescent="0.2">
      <c r="A7" s="62" t="s">
        <v>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6" s="2" customFormat="1" ht="123" customHeight="1" x14ac:dyDescent="0.2">
      <c r="A8" s="62" t="s">
        <v>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</row>
    <row r="9" spans="1:16" s="2" customFormat="1" ht="38.25" customHeight="1" x14ac:dyDescent="0.2">
      <c r="A9" s="63" t="s">
        <v>6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1:16" ht="18.75" x14ac:dyDescent="0.3">
      <c r="A10" s="64" t="s">
        <v>7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</row>
    <row r="11" spans="1:16" ht="15" customHeight="1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54" customHeight="1" x14ac:dyDescent="0.3">
      <c r="A12" s="55" t="s">
        <v>8</v>
      </c>
      <c r="B12" s="55" t="s">
        <v>9</v>
      </c>
      <c r="C12" s="59" t="s">
        <v>10</v>
      </c>
      <c r="D12" s="59" t="s">
        <v>11</v>
      </c>
      <c r="E12" s="55" t="s">
        <v>12</v>
      </c>
      <c r="F12" s="55" t="s">
        <v>13</v>
      </c>
      <c r="G12" s="55" t="s">
        <v>14</v>
      </c>
      <c r="H12" s="55"/>
      <c r="I12" s="55"/>
      <c r="J12" s="56" t="s">
        <v>15</v>
      </c>
      <c r="K12" s="56"/>
      <c r="L12" s="56"/>
      <c r="M12" s="44" t="s">
        <v>16</v>
      </c>
      <c r="N12" s="57" t="s">
        <v>17</v>
      </c>
      <c r="O12" s="42" t="s">
        <v>18</v>
      </c>
      <c r="P12" s="44" t="s">
        <v>19</v>
      </c>
    </row>
    <row r="13" spans="1:16" ht="94.5" customHeight="1" x14ac:dyDescent="0.3">
      <c r="A13" s="55"/>
      <c r="B13" s="55"/>
      <c r="C13" s="60"/>
      <c r="D13" s="60"/>
      <c r="E13" s="55"/>
      <c r="F13" s="55"/>
      <c r="G13" s="15" t="s">
        <v>34</v>
      </c>
      <c r="H13" s="31" t="s">
        <v>36</v>
      </c>
      <c r="I13" s="16" t="s">
        <v>35</v>
      </c>
      <c r="J13" s="17" t="s">
        <v>20</v>
      </c>
      <c r="K13" s="18" t="s">
        <v>21</v>
      </c>
      <c r="L13" s="18" t="s">
        <v>32</v>
      </c>
      <c r="M13" s="44"/>
      <c r="N13" s="58"/>
      <c r="O13" s="43"/>
      <c r="P13" s="44"/>
    </row>
    <row r="14" spans="1:16" ht="18.75" x14ac:dyDescent="0.3">
      <c r="A14" s="19">
        <v>1</v>
      </c>
      <c r="B14" s="20">
        <v>2</v>
      </c>
      <c r="C14" s="19">
        <v>3</v>
      </c>
      <c r="D14" s="19">
        <v>4</v>
      </c>
      <c r="E14" s="20">
        <v>5</v>
      </c>
      <c r="F14" s="19">
        <v>6</v>
      </c>
      <c r="G14" s="19">
        <v>7</v>
      </c>
      <c r="H14" s="20">
        <v>8</v>
      </c>
      <c r="I14" s="19">
        <v>9</v>
      </c>
      <c r="J14" s="19">
        <v>10</v>
      </c>
      <c r="K14" s="20">
        <v>11</v>
      </c>
      <c r="L14" s="19">
        <v>12</v>
      </c>
      <c r="M14" s="38">
        <v>13</v>
      </c>
      <c r="N14" s="20">
        <v>14</v>
      </c>
      <c r="O14" s="19">
        <v>15</v>
      </c>
      <c r="P14" s="38">
        <v>16</v>
      </c>
    </row>
    <row r="15" spans="1:16" ht="18.75" x14ac:dyDescent="0.3">
      <c r="A15" s="19"/>
      <c r="B15" s="20"/>
      <c r="C15" s="20"/>
      <c r="D15" s="20"/>
      <c r="E15" s="20"/>
      <c r="F15" s="20"/>
      <c r="G15" s="20"/>
      <c r="H15" s="32"/>
      <c r="I15" s="20"/>
      <c r="J15" s="20"/>
      <c r="K15" s="20"/>
      <c r="L15" s="20"/>
      <c r="M15" s="39"/>
      <c r="N15" s="5"/>
      <c r="O15" s="34"/>
      <c r="P15" s="41"/>
    </row>
    <row r="16" spans="1:16" ht="47.25" x14ac:dyDescent="0.3">
      <c r="A16" s="21">
        <v>1</v>
      </c>
      <c r="B16" s="22" t="s">
        <v>22</v>
      </c>
      <c r="C16" s="21" t="s">
        <v>23</v>
      </c>
      <c r="D16" s="23" t="s">
        <v>30</v>
      </c>
      <c r="E16" s="15" t="s">
        <v>24</v>
      </c>
      <c r="F16" s="15">
        <v>2</v>
      </c>
      <c r="G16" s="24">
        <v>46490</v>
      </c>
      <c r="H16" s="33">
        <v>48606</v>
      </c>
      <c r="I16" s="24">
        <v>49000</v>
      </c>
      <c r="J16" s="25">
        <f>AVERAGE(G16:I16)</f>
        <v>48032</v>
      </c>
      <c r="K16" s="26">
        <f>SQRT(((SUM((POWER(G16-J16,2)),(POWER(H16-J16,2)),(POWER(I16-J16,2))))/(3-1)))</f>
        <v>1349.863696822757</v>
      </c>
      <c r="L16" s="27">
        <f t="shared" ref="L16:L17" si="0">K16/J16*100</f>
        <v>2.8103424733984781</v>
      </c>
      <c r="M16" s="40">
        <f>ROUND(J16,2)</f>
        <v>48032</v>
      </c>
      <c r="N16" s="7">
        <f t="shared" ref="N16:N17" si="1">H16</f>
        <v>48606</v>
      </c>
      <c r="O16" s="35">
        <f t="shared" ref="O16:O17" si="2">N16*F16</f>
        <v>97212</v>
      </c>
      <c r="P16" s="40">
        <f t="shared" ref="P16:P17" si="3">M16*F16</f>
        <v>96064</v>
      </c>
    </row>
    <row r="17" spans="1:16" ht="48" customHeight="1" x14ac:dyDescent="0.3">
      <c r="A17" s="21">
        <v>2</v>
      </c>
      <c r="B17" s="22" t="s">
        <v>25</v>
      </c>
      <c r="C17" s="23" t="s">
        <v>33</v>
      </c>
      <c r="D17" s="21" t="s">
        <v>26</v>
      </c>
      <c r="E17" s="15" t="s">
        <v>24</v>
      </c>
      <c r="F17" s="16">
        <v>2</v>
      </c>
      <c r="G17" s="28">
        <v>21280</v>
      </c>
      <c r="H17" s="33">
        <v>19873</v>
      </c>
      <c r="I17" s="29">
        <v>20900</v>
      </c>
      <c r="J17" s="26">
        <f>AVERAGE(G17:I17)</f>
        <v>20684.333333333332</v>
      </c>
      <c r="K17" s="26">
        <f>SQRT(((SUM((POWER(G17-J17,2)),(POWER(H17-J17,2)),(POWER(I17-J17,2))))/(3-1)))</f>
        <v>727.87109664646891</v>
      </c>
      <c r="L17" s="30">
        <f t="shared" si="0"/>
        <v>3.518948785617789</v>
      </c>
      <c r="M17" s="40">
        <f t="shared" ref="M17" si="4">ROUND(J17,2)</f>
        <v>20684.330000000002</v>
      </c>
      <c r="N17" s="6">
        <f t="shared" si="1"/>
        <v>19873</v>
      </c>
      <c r="O17" s="36">
        <f t="shared" si="2"/>
        <v>39746</v>
      </c>
      <c r="P17" s="40">
        <f t="shared" si="3"/>
        <v>41368.660000000003</v>
      </c>
    </row>
    <row r="18" spans="1:16" ht="18.75" customHeight="1" x14ac:dyDescent="0.3">
      <c r="A18" s="48" t="s">
        <v>27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9"/>
      <c r="O18" s="10"/>
      <c r="P18" s="11"/>
    </row>
    <row r="19" spans="1:16" s="12" customFormat="1" ht="105" customHeight="1" x14ac:dyDescent="0.3">
      <c r="A19" s="52"/>
      <c r="B19" s="53"/>
      <c r="C19" s="53"/>
      <c r="D19" s="53"/>
      <c r="E19" s="53"/>
      <c r="F19" s="53"/>
      <c r="G19" s="53"/>
      <c r="H19" s="53"/>
      <c r="I19" s="53"/>
      <c r="J19" s="54"/>
      <c r="K19" s="49" t="s">
        <v>31</v>
      </c>
      <c r="L19" s="50"/>
      <c r="M19" s="50"/>
      <c r="N19" s="51"/>
      <c r="O19" s="37">
        <f>O16+O17</f>
        <v>136958</v>
      </c>
      <c r="P19" s="13">
        <f>P16+P17</f>
        <v>137432.66</v>
      </c>
    </row>
    <row r="20" spans="1:16" ht="90.75" customHeight="1" x14ac:dyDescent="0.3">
      <c r="A20" s="45" t="s">
        <v>28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8" customHeight="1" x14ac:dyDescent="0.3">
      <c r="G21" s="14"/>
      <c r="H21" s="14"/>
      <c r="I21" s="14"/>
    </row>
    <row r="22" spans="1:16" ht="100.5" customHeight="1" x14ac:dyDescent="0.3">
      <c r="A22" s="47" t="s">
        <v>29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</row>
    <row r="29" spans="1:16" ht="18.75" x14ac:dyDescent="0.3">
      <c r="H29" s="8"/>
      <c r="I29" s="8"/>
      <c r="J29" s="8"/>
    </row>
  </sheetData>
  <autoFilter ref="A15:P22" xr:uid="{00000000-0009-0000-0000-000000000000}"/>
  <mergeCells count="27">
    <mergeCell ref="A1:P1"/>
    <mergeCell ref="A2:P2"/>
    <mergeCell ref="A3:P3"/>
    <mergeCell ref="A4:P4"/>
    <mergeCell ref="A5:P5"/>
    <mergeCell ref="E12:E13"/>
    <mergeCell ref="A6:P6"/>
    <mergeCell ref="A7:P7"/>
    <mergeCell ref="A8:P8"/>
    <mergeCell ref="A9:P9"/>
    <mergeCell ref="A10:P10"/>
    <mergeCell ref="O12:O13"/>
    <mergeCell ref="P12:P13"/>
    <mergeCell ref="A20:P20"/>
    <mergeCell ref="A22:P22"/>
    <mergeCell ref="A18:M18"/>
    <mergeCell ref="K19:N19"/>
    <mergeCell ref="A19:J19"/>
    <mergeCell ref="F12:F13"/>
    <mergeCell ref="G12:I12"/>
    <mergeCell ref="J12:L12"/>
    <mergeCell ref="M12:M13"/>
    <mergeCell ref="N12:N13"/>
    <mergeCell ref="A12:A13"/>
    <mergeCell ref="B12:B13"/>
    <mergeCell ref="C12:C13"/>
    <mergeCell ref="D12:D13"/>
  </mergeCells>
  <pageMargins left="0.59055100000000005" right="0.59055100000000005" top="0.59055100000000005" bottom="0.39370099999999991" header="0" footer="0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1'!OLE_LINK1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Прохорова Елена Сергеевна</cp:lastModifiedBy>
  <cp:revision>6</cp:revision>
  <dcterms:created xsi:type="dcterms:W3CDTF">2025-06-06T07:52:00Z</dcterms:created>
  <dcterms:modified xsi:type="dcterms:W3CDTF">2026-08-13T08:43:23Z</dcterms:modified>
  <cp:version>1048576</cp:version>
</cp:coreProperties>
</file>