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5" yWindow="-60" windowWidth="14235" windowHeight="124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" i="1" l="1"/>
  <c r="K4" i="1" s="1"/>
  <c r="N4" i="1" s="1"/>
  <c r="J5" i="1"/>
  <c r="J6" i="1"/>
  <c r="M6" i="1" s="1"/>
  <c r="K5" i="1" l="1"/>
  <c r="N5" i="1" s="1"/>
  <c r="M5" i="1"/>
  <c r="K6" i="1"/>
  <c r="N6" i="1" s="1"/>
  <c r="M4" i="1"/>
  <c r="M11" i="1" l="1"/>
</calcChain>
</file>

<file path=xl/sharedStrings.xml><?xml version="1.0" encoding="utf-8"?>
<sst xmlns="http://schemas.openxmlformats.org/spreadsheetml/2006/main" count="24" uniqueCount="21">
  <si>
    <t>Предмет закупки</t>
  </si>
  <si>
    <t>Расчет НМЦК</t>
  </si>
  <si>
    <t>№ п/п</t>
  </si>
  <si>
    <t>ОКПД2/КТРУ</t>
  </si>
  <si>
    <t>Ед.изм.</t>
  </si>
  <si>
    <t xml:space="preserve">Коммерческое предложение №1  цена за ед., руб.                  </t>
  </si>
  <si>
    <t xml:space="preserve">Коммерческое предложение №2 цена за ед., руб.                      </t>
  </si>
  <si>
    <t xml:space="preserve">Коммерческое предложение №3 цена за ед., руб.          </t>
  </si>
  <si>
    <t>Средняя цена за ед., руб.</t>
  </si>
  <si>
    <t>Коэфф.вариации, %</t>
  </si>
  <si>
    <t xml:space="preserve">Количество </t>
  </si>
  <si>
    <t>НМЦК, (руб.)</t>
  </si>
  <si>
    <t>Итого:</t>
  </si>
  <si>
    <t xml:space="preserve">Наименование </t>
  </si>
  <si>
    <t>Среднее квадратичное Q</t>
  </si>
  <si>
    <t>Монтаж датчика уровня топлива</t>
  </si>
  <si>
    <t>Тарировка датчика уровня топлива до 500 л</t>
  </si>
  <si>
    <t>Емкостный датчик уровня топлива "ЭСКОРТ-ТD-BLE" L-1000</t>
  </si>
  <si>
    <t xml:space="preserve">33.13.11.000 </t>
  </si>
  <si>
    <t>усл.ед.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</si>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</sst>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justify" vertical="center"/>
    </xf>
    <xf numFmtId="4" fontId="0" fillId="0" borderId="0" xfId="0" applyNumberFormat="1" applyAlignment="1"/>
    <xf numFmtId="4" fontId="0" fillId="0" borderId="0" xfId="0" applyNumberFormat="1"/>
    <xf numFmtId="0" fontId="7" fillId="0" borderId="2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0" fontId="6" fillId="4" borderId="2" xfId="0" applyFont="1" applyFill="1" applyBorder="1" applyAlignment="1">
      <alignment horizontal="center" vertical="center" wrapText="1"/>
    </xf>
    <xf numFmtId="4" fontId="0" fillId="0" borderId="0" xfId="0" applyNumberFormat="1" applyBorder="1" applyAlignment="1"/>
    <xf numFmtId="4" fontId="9" fillId="0" borderId="1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4" fillId="2" borderId="2" xfId="0" applyFont="1" applyFill="1" applyBorder="1" applyAlignment="1">
      <alignment horizontal="justify" vertical="center" wrapText="1"/>
    </xf>
    <xf numFmtId="0" fontId="0" fillId="2" borderId="3" xfId="0" applyFill="1" applyBorder="1" applyAlignment="1"/>
    <xf numFmtId="0" fontId="0" fillId="2" borderId="8" xfId="0" applyFill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zoomScale="70" zoomScaleNormal="70" workbookViewId="0">
      <selection activeCell="K36" sqref="K36"/>
    </sheetView>
  </sheetViews>
  <sheetFormatPr defaultRowHeight="15" x14ac:dyDescent="0.25"/>
  <cols>
    <col min="3" max="3" width="6.5703125" customWidth="1"/>
    <col min="4" max="4" width="23" customWidth="1"/>
    <col min="5" max="5" width="17.140625" customWidth="1"/>
    <col min="7" max="7" width="15.140625" customWidth="1"/>
    <col min="8" max="8" width="14.85546875" customWidth="1"/>
    <col min="9" max="9" width="15.28515625" customWidth="1"/>
    <col min="10" max="10" width="14.7109375" customWidth="1"/>
    <col min="11" max="11" width="15.28515625" customWidth="1"/>
    <col min="12" max="12" width="9.85546875" customWidth="1"/>
    <col min="13" max="14" width="13.85546875" customWidth="1"/>
    <col min="15" max="15" width="15.85546875" customWidth="1"/>
  </cols>
  <sheetData>
    <row r="1" spans="1:30" ht="32.25" customHeight="1" x14ac:dyDescent="0.25">
      <c r="A1" s="1"/>
      <c r="B1" s="2" t="s">
        <v>0</v>
      </c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  <c r="O1" s="21"/>
      <c r="P1" s="16"/>
      <c r="R1" s="4"/>
      <c r="S1" s="4"/>
      <c r="T1" s="4"/>
      <c r="U1" s="4"/>
    </row>
    <row r="2" spans="1:30" ht="15" customHeight="1" x14ac:dyDescent="0.25">
      <c r="A2" s="1"/>
      <c r="B2" s="49" t="s">
        <v>1</v>
      </c>
      <c r="C2" s="49" t="s">
        <v>2</v>
      </c>
      <c r="D2" s="49" t="s">
        <v>13</v>
      </c>
      <c r="E2" s="53" t="s">
        <v>3</v>
      </c>
      <c r="F2" s="49" t="s">
        <v>4</v>
      </c>
      <c r="G2" s="41" t="s">
        <v>5</v>
      </c>
      <c r="H2" s="41" t="s">
        <v>6</v>
      </c>
      <c r="I2" s="41" t="s">
        <v>7</v>
      </c>
      <c r="J2" s="41" t="s">
        <v>8</v>
      </c>
      <c r="K2" s="41" t="s">
        <v>9</v>
      </c>
      <c r="L2" s="41" t="s">
        <v>10</v>
      </c>
      <c r="M2" s="43" t="s">
        <v>11</v>
      </c>
      <c r="N2" s="39" t="s">
        <v>14</v>
      </c>
      <c r="O2" s="17"/>
      <c r="P2" s="16"/>
      <c r="Q2" s="45"/>
      <c r="R2" s="45"/>
      <c r="S2" s="45"/>
      <c r="T2" s="45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57" customHeight="1" x14ac:dyDescent="0.25">
      <c r="A3" s="1"/>
      <c r="B3" s="50"/>
      <c r="C3" s="51"/>
      <c r="D3" s="52"/>
      <c r="E3" s="54"/>
      <c r="F3" s="52"/>
      <c r="G3" s="42"/>
      <c r="H3" s="42"/>
      <c r="I3" s="42"/>
      <c r="J3" s="42"/>
      <c r="K3" s="42"/>
      <c r="L3" s="42"/>
      <c r="M3" s="44"/>
      <c r="N3" s="40"/>
      <c r="O3" s="18"/>
      <c r="P3" s="16"/>
      <c r="Q3" s="45"/>
      <c r="R3" s="45"/>
      <c r="S3" s="45"/>
      <c r="T3" s="45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55.5" customHeight="1" x14ac:dyDescent="0.25">
      <c r="A4" s="1"/>
      <c r="B4" s="50"/>
      <c r="C4" s="20">
        <v>1</v>
      </c>
      <c r="D4" s="32" t="s">
        <v>15</v>
      </c>
      <c r="E4" s="33" t="s">
        <v>18</v>
      </c>
      <c r="F4" s="36" t="s">
        <v>19</v>
      </c>
      <c r="G4" s="34">
        <v>5400</v>
      </c>
      <c r="H4" s="30">
        <v>5000</v>
      </c>
      <c r="I4" s="30">
        <v>4400</v>
      </c>
      <c r="J4" s="7">
        <f>ROUND(AVERAGE(G4:I4),2)</f>
        <v>4933.33</v>
      </c>
      <c r="K4" s="8">
        <f>(STDEV(G4:I4)/J4)*100</f>
        <v>10.202485860153622</v>
      </c>
      <c r="L4" s="30">
        <v>2</v>
      </c>
      <c r="M4" s="6">
        <f>J4*L4</f>
        <v>9866.66</v>
      </c>
      <c r="N4" s="29">
        <f>SQRT((POWER(H4-K4,2)+POWER(I4-K4,2)+POWER(J4-K4,2))/(3-1))</f>
        <v>5848.315397092797</v>
      </c>
      <c r="O4" s="19"/>
      <c r="P4" s="16"/>
      <c r="Q4" s="14"/>
      <c r="R4" s="14"/>
      <c r="S4" s="14"/>
      <c r="T4" s="14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57.75" customHeight="1" x14ac:dyDescent="0.25">
      <c r="A5" s="1"/>
      <c r="B5" s="50"/>
      <c r="C5" s="20">
        <v>2</v>
      </c>
      <c r="D5" s="32" t="s">
        <v>16</v>
      </c>
      <c r="E5" s="33" t="s">
        <v>18</v>
      </c>
      <c r="F5" s="36" t="s">
        <v>19</v>
      </c>
      <c r="G5" s="34">
        <v>3400</v>
      </c>
      <c r="H5" s="30">
        <v>3000</v>
      </c>
      <c r="I5" s="30">
        <v>2100</v>
      </c>
      <c r="J5" s="7">
        <f t="shared" ref="J5:J6" si="0">ROUND(AVERAGE(G5:I5),2)</f>
        <v>2833.33</v>
      </c>
      <c r="K5" s="8">
        <f t="shared" ref="K5:K6" si="1">(STDEV(G5:I5)/J5)*100</f>
        <v>23.500009241702866</v>
      </c>
      <c r="L5" s="30">
        <v>2</v>
      </c>
      <c r="M5" s="6">
        <f t="shared" ref="M5:M6" si="2">J5*L5</f>
        <v>5666.66</v>
      </c>
      <c r="N5" s="29">
        <f t="shared" ref="N5:N6" si="3">SQRT((POWER(H5-K5,2)+POWER(I5-K5,2)+POWER(J5-K5,2))/(3-1))</f>
        <v>3245.5006534869253</v>
      </c>
      <c r="O5" s="19"/>
      <c r="P5" s="16"/>
      <c r="Q5" s="14"/>
      <c r="R5" s="14"/>
      <c r="S5" s="14"/>
      <c r="T5" s="14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ht="54" customHeight="1" x14ac:dyDescent="0.25">
      <c r="A6" s="1"/>
      <c r="B6" s="50"/>
      <c r="C6" s="20">
        <v>3</v>
      </c>
      <c r="D6" s="32" t="s">
        <v>17</v>
      </c>
      <c r="E6" s="33" t="s">
        <v>18</v>
      </c>
      <c r="F6" s="36" t="s">
        <v>20</v>
      </c>
      <c r="G6" s="34">
        <v>17000</v>
      </c>
      <c r="H6" s="30">
        <v>15000</v>
      </c>
      <c r="I6" s="30">
        <v>13500</v>
      </c>
      <c r="J6" s="7">
        <f t="shared" si="0"/>
        <v>15166.67</v>
      </c>
      <c r="K6" s="8">
        <f t="shared" si="1"/>
        <v>11.57763894211533</v>
      </c>
      <c r="L6" s="30">
        <v>2</v>
      </c>
      <c r="M6" s="6">
        <f t="shared" si="2"/>
        <v>30333.34</v>
      </c>
      <c r="N6" s="29">
        <f t="shared" si="3"/>
        <v>17836.299604121104</v>
      </c>
      <c r="O6" s="19"/>
      <c r="P6" s="16"/>
      <c r="Q6" s="14"/>
      <c r="R6" s="14"/>
      <c r="S6" s="14"/>
      <c r="T6" s="14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61.5" hidden="1" customHeight="1" x14ac:dyDescent="0.25">
      <c r="A7" s="1"/>
      <c r="B7" s="50"/>
      <c r="C7" s="20"/>
      <c r="D7" s="31"/>
      <c r="E7" s="28"/>
      <c r="F7" s="35"/>
      <c r="G7" s="22"/>
      <c r="H7" s="23"/>
      <c r="I7" s="24"/>
      <c r="J7" s="7"/>
      <c r="K7" s="8"/>
      <c r="L7" s="27"/>
      <c r="M7" s="6"/>
      <c r="N7" s="19"/>
      <c r="O7" s="19"/>
      <c r="P7" s="16"/>
      <c r="Q7" s="14"/>
      <c r="R7" s="14"/>
      <c r="S7" s="14"/>
      <c r="T7" s="14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61.5" hidden="1" customHeight="1" x14ac:dyDescent="0.25">
      <c r="A8" s="1"/>
      <c r="B8" s="50"/>
      <c r="C8" s="20"/>
      <c r="D8" s="26"/>
      <c r="E8" s="28"/>
      <c r="F8" s="5"/>
      <c r="G8" s="22"/>
      <c r="H8" s="23"/>
      <c r="I8" s="24"/>
      <c r="J8" s="7"/>
      <c r="K8" s="8"/>
      <c r="L8" s="27"/>
      <c r="M8" s="6"/>
      <c r="N8" s="19"/>
      <c r="O8" s="19"/>
      <c r="P8" s="16"/>
      <c r="Q8" s="14"/>
      <c r="R8" s="14"/>
      <c r="S8" s="14"/>
      <c r="T8" s="14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61.5" hidden="1" customHeight="1" x14ac:dyDescent="0.25">
      <c r="A9" s="1"/>
      <c r="B9" s="50"/>
      <c r="C9" s="20"/>
      <c r="D9" s="26"/>
      <c r="E9" s="28"/>
      <c r="F9" s="5"/>
      <c r="G9" s="22"/>
      <c r="H9" s="23"/>
      <c r="I9" s="24"/>
      <c r="J9" s="7"/>
      <c r="K9" s="8"/>
      <c r="L9" s="27"/>
      <c r="M9" s="6"/>
      <c r="N9" s="19"/>
      <c r="O9" s="19"/>
      <c r="P9" s="16"/>
      <c r="Q9" s="14"/>
      <c r="R9" s="14"/>
      <c r="S9" s="14"/>
      <c r="T9" s="14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70.5" hidden="1" customHeight="1" x14ac:dyDescent="0.25">
      <c r="A10" s="1"/>
      <c r="B10" s="50"/>
      <c r="C10" s="20"/>
      <c r="D10" s="26"/>
      <c r="E10" s="28"/>
      <c r="F10" s="5"/>
      <c r="G10" s="22"/>
      <c r="H10" s="23"/>
      <c r="I10" s="24"/>
      <c r="J10" s="7"/>
      <c r="K10" s="8"/>
      <c r="L10" s="25"/>
      <c r="M10" s="6"/>
      <c r="N10" s="19"/>
      <c r="O10" s="19"/>
      <c r="P10" s="16"/>
      <c r="Q10" s="14"/>
      <c r="R10" s="14"/>
      <c r="S10" s="14"/>
      <c r="T10" s="14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x14ac:dyDescent="0.25">
      <c r="A11" s="1"/>
      <c r="B11" s="10"/>
      <c r="C11" s="37" t="s">
        <v>12</v>
      </c>
      <c r="D11" s="38"/>
      <c r="E11" s="38"/>
      <c r="F11" s="5"/>
      <c r="G11" s="11"/>
      <c r="H11" s="11"/>
      <c r="I11" s="11"/>
      <c r="J11" s="12"/>
      <c r="K11" s="8"/>
      <c r="L11" s="9"/>
      <c r="M11" s="13">
        <f>SUM(M4:M10)</f>
        <v>45866.66</v>
      </c>
      <c r="N11" s="3"/>
      <c r="O11" s="3"/>
      <c r="Q11" s="14"/>
      <c r="R11" s="15"/>
      <c r="S11" s="14"/>
      <c r="T11" s="14"/>
    </row>
    <row r="12" spans="1:30" x14ac:dyDescent="0.25">
      <c r="Q12" s="16"/>
      <c r="R12" s="16"/>
      <c r="S12" s="16"/>
      <c r="T12" s="16"/>
    </row>
  </sheetData>
  <mergeCells count="19">
    <mergeCell ref="B2:B10"/>
    <mergeCell ref="C2:C3"/>
    <mergeCell ref="D2:D3"/>
    <mergeCell ref="E2:E3"/>
    <mergeCell ref="F2:F3"/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C11:E11"/>
    <mergeCell ref="N2:N3"/>
    <mergeCell ref="K2:K3"/>
    <mergeCell ref="L2:L3"/>
    <mergeCell ref="M2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2026-08-07T06:13:47Z</dcterms:modified>
</cp:coreProperties>
</file>