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5"/>
  </bookViews>
  <sheets>
    <sheet name="Метод сопоставления цен" sheetId="7" r:id="rId1"/>
  </sheets>
  <calcPr calcId="145621"/>
</workbook>
</file>

<file path=xl/calcChain.xml><?xml version="1.0" encoding="utf-8"?>
<calcChain xmlns="http://schemas.openxmlformats.org/spreadsheetml/2006/main">
  <c r="K10" i="7" l="1"/>
  <c r="L10" i="7" s="1"/>
  <c r="M10" i="7" s="1"/>
  <c r="H10" i="7"/>
  <c r="I10" i="7" s="1"/>
  <c r="J10" i="7" s="1"/>
  <c r="K9" i="7" l="1"/>
  <c r="L9" i="7" s="1"/>
  <c r="M9" i="7" s="1"/>
  <c r="H9" i="7"/>
  <c r="I9" i="7" s="1"/>
  <c r="J9" i="7" s="1"/>
  <c r="K8" i="7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M11" i="7" l="1"/>
</calcChain>
</file>

<file path=xl/sharedStrings.xml><?xml version="1.0" encoding="utf-8"?>
<sst xmlns="http://schemas.openxmlformats.org/spreadsheetml/2006/main" count="32" uniqueCount="29">
  <si>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</si>
  <si>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</si>
  <si>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</si>
  <si>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</si>
  <si>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</si>
  <si>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</si>
  <si>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</si>
  <si>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</si>
  <si>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</si>
  <si>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</si>
  <si>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</si>
  <si>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</si>
  <si>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</si>
  <si>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</si>
  <si>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</si>
  <si>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</si>
  <si>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</si>
  <si>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</si>
  <si>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</si>
  <si>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</si>
  <si>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Е.Е. Панина</t>
  </si>
  <si>
    <t>шт.</t>
  </si>
  <si>
    <t>Вортекс NEXISENSE, 0 - 4000 об/мин, орбита
4.5 мм, Miulab</t>
  </si>
  <si>
    <t>Термошейкер-инкубатор NEXISENSE, 300 -
2000 об/мин, орбита 3 мм, от RT/5°C до
100°C, с крышкой, без блока, Miulab</t>
  </si>
  <si>
    <t>Блок для DTC/DTH/MTC/MTH-100, для
пробирок 35 x 1.5 мл, с конусообразным
дном, Miulab</t>
  </si>
  <si>
    <t>Блок для DTC/DTH/MTC/MTH-100, для
пробирок 32 x 0.2 мл + 10 x 0.5 мл + 15 x 1.5
мл, с конус. дном, Miulab</t>
  </si>
  <si>
    <t>Коммерческое предложение № 9136  от 04.08.2026(Источник №1)</t>
  </si>
  <si>
    <t>Коммерческое предложение № УТ-8835 от 04.08.2026 (Источник №2)</t>
  </si>
  <si>
    <t>Коммерческое предложение №4756  от 04.08.2026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</si>
</sst>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="75" zoomScaleNormal="75" workbookViewId="0">
      <selection activeCell="H10" sqref="H10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5" t="s">
        <v>17</v>
      </c>
      <c r="I1" s="36"/>
      <c r="J1" s="36"/>
      <c r="K1" s="36"/>
      <c r="L1" s="36"/>
      <c r="M1" s="36"/>
    </row>
    <row r="2" spans="1:15" s="3" customFormat="1" ht="24" customHeight="1" x14ac:dyDescent="0.2">
      <c r="A2" s="38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5" s="4" customFormat="1" ht="20.25" customHeight="1" x14ac:dyDescent="0.2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5" ht="29.25" customHeight="1" x14ac:dyDescent="0.2">
      <c r="A4" s="43" t="s">
        <v>6</v>
      </c>
      <c r="B4" s="43" t="s">
        <v>7</v>
      </c>
      <c r="C4" s="43" t="s">
        <v>5</v>
      </c>
      <c r="D4" s="43" t="s">
        <v>0</v>
      </c>
      <c r="E4" s="46" t="s">
        <v>10</v>
      </c>
      <c r="F4" s="46"/>
      <c r="G4" s="46"/>
      <c r="H4" s="42" t="s">
        <v>14</v>
      </c>
      <c r="I4" s="42"/>
      <c r="J4" s="42"/>
      <c r="K4" s="45" t="s">
        <v>15</v>
      </c>
      <c r="L4" s="45"/>
      <c r="M4" s="50" t="s">
        <v>12</v>
      </c>
    </row>
    <row r="5" spans="1:15" ht="219.75" customHeight="1" x14ac:dyDescent="0.2">
      <c r="A5" s="43"/>
      <c r="B5" s="43"/>
      <c r="C5" s="43"/>
      <c r="D5" s="43"/>
      <c r="E5" s="15" t="s">
        <v>26</v>
      </c>
      <c r="F5" s="15" t="s">
        <v>27</v>
      </c>
      <c r="G5" s="15" t="s">
        <v>28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50"/>
    </row>
    <row r="6" spans="1:15" ht="19.899999999999999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5" ht="31.5" x14ac:dyDescent="0.2">
      <c r="A7" s="17">
        <v>1</v>
      </c>
      <c r="B7" s="32" t="s">
        <v>22</v>
      </c>
      <c r="C7" s="30" t="s">
        <v>21</v>
      </c>
      <c r="D7" s="17">
        <v>3</v>
      </c>
      <c r="E7" s="31">
        <v>11922.13</v>
      </c>
      <c r="F7" s="33">
        <v>12424.16</v>
      </c>
      <c r="G7" s="34">
        <v>12293.62</v>
      </c>
      <c r="H7" s="18">
        <f t="shared" ref="H7" si="0">(E7+F7+G7)/3</f>
        <v>12213.303333333335</v>
      </c>
      <c r="I7" s="19">
        <f t="shared" ref="I7" si="1">SQRT(((SUM((POWER(G7-H7,2)),(POWER(F7-H7,2)),(POWER(E7-H7,2)))/(COLUMNS(E7:G7)-1))))</f>
        <v>260.4738094959522</v>
      </c>
      <c r="J7" s="14">
        <f t="shared" ref="J7" si="2">I7/H7*100</f>
        <v>2.132705643894476</v>
      </c>
      <c r="K7" s="18">
        <f t="shared" ref="K7" si="3">((D7/3)*(SUM(E7:G7)))</f>
        <v>36639.910000000003</v>
      </c>
      <c r="L7" s="18">
        <f t="shared" ref="L7" si="4">ROUND((K7/D7),2)</f>
        <v>12213.3</v>
      </c>
      <c r="M7" s="19">
        <f>ROUND(D7*L7,2)</f>
        <v>36639.9</v>
      </c>
    </row>
    <row r="8" spans="1:15" ht="47.25" x14ac:dyDescent="0.2">
      <c r="A8" s="17">
        <v>2</v>
      </c>
      <c r="B8" s="32" t="s">
        <v>23</v>
      </c>
      <c r="C8" s="30" t="s">
        <v>21</v>
      </c>
      <c r="D8" s="17">
        <v>1</v>
      </c>
      <c r="E8" s="31">
        <v>75542.81</v>
      </c>
      <c r="F8" s="33">
        <v>77657.34</v>
      </c>
      <c r="G8" s="34">
        <v>78518.37</v>
      </c>
      <c r="H8" s="18">
        <f t="shared" ref="H8:H9" si="5">(E8+F8+G8)/3</f>
        <v>77239.506666666668</v>
      </c>
      <c r="I8" s="19">
        <f t="shared" ref="I8:I9" si="6">SQRT(((SUM((POWER(G8-H8,2)),(POWER(F8-H8,2)),(POWER(E8-H8,2)))/(COLUMNS(E8:G8)-1))))</f>
        <v>1531.1524578673836</v>
      </c>
      <c r="J8" s="14">
        <f t="shared" ref="J8:J9" si="7">I8/H8*100</f>
        <v>1.9823436528086535</v>
      </c>
      <c r="K8" s="18">
        <f t="shared" ref="K8:K9" si="8">((D8/3)*(SUM(E8:G8)))</f>
        <v>77239.506666666653</v>
      </c>
      <c r="L8" s="18">
        <f t="shared" ref="L8:L9" si="9">ROUND((K8/D8),2)</f>
        <v>77239.509999999995</v>
      </c>
      <c r="M8" s="19">
        <f t="shared" ref="M8:M9" si="10">ROUND(D8*L8,2)</f>
        <v>77239.509999999995</v>
      </c>
    </row>
    <row r="9" spans="1:15" ht="47.25" x14ac:dyDescent="0.2">
      <c r="A9" s="17">
        <v>3</v>
      </c>
      <c r="B9" s="32" t="s">
        <v>24</v>
      </c>
      <c r="C9" s="30" t="s">
        <v>21</v>
      </c>
      <c r="D9" s="17">
        <v>1</v>
      </c>
      <c r="E9" s="31">
        <v>7675.89</v>
      </c>
      <c r="F9" s="33">
        <v>7930.6</v>
      </c>
      <c r="G9" s="34">
        <v>7889.2</v>
      </c>
      <c r="H9" s="18">
        <f t="shared" si="5"/>
        <v>7831.8966666666674</v>
      </c>
      <c r="I9" s="19">
        <f t="shared" si="6"/>
        <v>136.68229597622843</v>
      </c>
      <c r="J9" s="14">
        <f t="shared" si="7"/>
        <v>1.7452004513537813</v>
      </c>
      <c r="K9" s="18">
        <f t="shared" si="8"/>
        <v>7831.8966666666674</v>
      </c>
      <c r="L9" s="18">
        <f t="shared" si="9"/>
        <v>7831.9</v>
      </c>
      <c r="M9" s="19">
        <f t="shared" si="10"/>
        <v>7831.9</v>
      </c>
    </row>
    <row r="10" spans="1:15" ht="47.25" x14ac:dyDescent="0.2">
      <c r="A10" s="17">
        <v>4</v>
      </c>
      <c r="B10" s="32" t="s">
        <v>25</v>
      </c>
      <c r="C10" s="30" t="s">
        <v>21</v>
      </c>
      <c r="D10" s="17">
        <v>1</v>
      </c>
      <c r="E10" s="31">
        <v>7675.89</v>
      </c>
      <c r="F10" s="33">
        <v>8012.57</v>
      </c>
      <c r="G10" s="34">
        <v>7884.89</v>
      </c>
      <c r="H10" s="18">
        <f t="shared" ref="H10" si="11">(E10+F10+G10)/3</f>
        <v>7857.7833333333328</v>
      </c>
      <c r="I10" s="19">
        <f t="shared" ref="I10" si="12">SQRT(((SUM((POWER(G10-H10,2)),(POWER(F10-H10,2)),(POWER(E10-H10,2)))/(COLUMNS(E10:G10)-1))))</f>
        <v>169.96892108068826</v>
      </c>
      <c r="J10" s="14">
        <f t="shared" ref="J10" si="13">I10/H10*100</f>
        <v>2.1630644912244752</v>
      </c>
      <c r="K10" s="18">
        <f t="shared" ref="K10" si="14">((D10/3)*(SUM(E10:G10)))</f>
        <v>7857.7833333333328</v>
      </c>
      <c r="L10" s="18">
        <f t="shared" ref="L10" si="15">ROUND((K10/D10),2)</f>
        <v>7857.78</v>
      </c>
      <c r="M10" s="19">
        <f t="shared" ref="M10" si="16">ROUND(D10*L10,2)</f>
        <v>7857.78</v>
      </c>
    </row>
    <row r="11" spans="1:15" ht="63" x14ac:dyDescent="0.2">
      <c r="A11" s="17"/>
      <c r="B11" s="20" t="s">
        <v>18</v>
      </c>
      <c r="C11" s="47"/>
      <c r="D11" s="47"/>
      <c r="E11" s="47"/>
      <c r="F11" s="47"/>
      <c r="G11" s="47"/>
      <c r="H11" s="47"/>
      <c r="I11" s="47"/>
      <c r="J11" s="47"/>
      <c r="K11" s="49" t="s">
        <v>13</v>
      </c>
      <c r="L11" s="49"/>
      <c r="M11" s="21">
        <f>SUM(M7:M10)</f>
        <v>129569.09</v>
      </c>
      <c r="O11" s="9"/>
    </row>
    <row r="12" spans="1:15" ht="19.899999999999999" customHeight="1" x14ac:dyDescent="0.2">
      <c r="A12" s="8"/>
      <c r="B12" s="22"/>
      <c r="C12" s="23"/>
      <c r="D12" s="23"/>
      <c r="E12" s="23"/>
      <c r="F12" s="23"/>
      <c r="G12" s="23"/>
      <c r="H12" s="24"/>
      <c r="I12" s="25"/>
      <c r="J12" s="25"/>
      <c r="K12" s="26"/>
      <c r="L12" s="27"/>
      <c r="M12" s="28"/>
    </row>
    <row r="13" spans="1:15" s="2" customFormat="1" ht="41.45" hidden="1" customHeight="1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7"/>
    </row>
    <row r="14" spans="1:15" s="5" customFormat="1" ht="42" customHeight="1" x14ac:dyDescent="0.2">
      <c r="A14" s="40" t="s">
        <v>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6"/>
    </row>
    <row r="15" spans="1:15" s="12" customFormat="1" ht="15.75" x14ac:dyDescent="0.25">
      <c r="B15" s="29" t="s">
        <v>19</v>
      </c>
      <c r="C15" s="10"/>
      <c r="D15" s="11"/>
      <c r="F15" s="11"/>
      <c r="G15" s="11"/>
      <c r="H15" s="10" t="s">
        <v>20</v>
      </c>
      <c r="I15" s="11"/>
      <c r="J15" s="11"/>
    </row>
  </sheetData>
  <mergeCells count="16">
    <mergeCell ref="H1:M1"/>
    <mergeCell ref="A6:M6"/>
    <mergeCell ref="A2:K2"/>
    <mergeCell ref="A14:K14"/>
    <mergeCell ref="H4:J4"/>
    <mergeCell ref="B4:B5"/>
    <mergeCell ref="C4:C5"/>
    <mergeCell ref="A3:M3"/>
    <mergeCell ref="K4:L4"/>
    <mergeCell ref="E4:G4"/>
    <mergeCell ref="C11:J11"/>
    <mergeCell ref="A4:A5"/>
    <mergeCell ref="D4:D5"/>
    <mergeCell ref="A13:L13"/>
    <mergeCell ref="K11:L11"/>
    <mergeCell ref="M4:M5"/>
  </mergeCells>
  <phoneticPr fontId="0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Пользователь Windows</cp:lastModifiedBy>
  <cp:lastPrinted>2026-07-24T11:55:34Z</cp:lastPrinted>
  <dcterms:created xsi:type="dcterms:W3CDTF">2011-05-04T10:33:42Z</dcterms:created>
  <dcterms:modified xsi:type="dcterms:W3CDTF">2026-08-05T11:32:49Z</dcterms:modified>
</cp:coreProperties>
</file>