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28800" windowHeight="12435"/>
  </bookViews>
  <sheets>
    <sheet name="Лист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1"/>
  <c r="K20"/>
  <c r="L20" s="1"/>
  <c r="J20"/>
  <c r="P22"/>
  <c r="K22"/>
  <c r="L22" s="1"/>
  <c r="J22"/>
  <c r="O39"/>
  <c r="P39" s="1"/>
  <c r="O40"/>
  <c r="P40" s="1"/>
  <c r="O41"/>
  <c r="O42"/>
  <c r="O43"/>
  <c r="J39"/>
  <c r="K39"/>
  <c r="J40"/>
  <c r="K40"/>
  <c r="L40" l="1"/>
  <c r="L39"/>
  <c r="P36" l="1"/>
  <c r="K36"/>
  <c r="J36"/>
  <c r="P35"/>
  <c r="K35"/>
  <c r="J35"/>
  <c r="P34"/>
  <c r="K34"/>
  <c r="J34"/>
  <c r="P33"/>
  <c r="K33"/>
  <c r="J33"/>
  <c r="P32"/>
  <c r="K32"/>
  <c r="J32"/>
  <c r="P31"/>
  <c r="K31"/>
  <c r="J31"/>
  <c r="P30"/>
  <c r="K30"/>
  <c r="J30"/>
  <c r="P29"/>
  <c r="K29"/>
  <c r="J29"/>
  <c r="P28"/>
  <c r="K28"/>
  <c r="J28"/>
  <c r="P27"/>
  <c r="K27"/>
  <c r="J27"/>
  <c r="P43"/>
  <c r="K43"/>
  <c r="J43"/>
  <c r="P42"/>
  <c r="K42"/>
  <c r="J42"/>
  <c r="P41"/>
  <c r="K41"/>
  <c r="J41"/>
  <c r="P38"/>
  <c r="K38"/>
  <c r="J38"/>
  <c r="P37"/>
  <c r="K37"/>
  <c r="J37"/>
  <c r="P21"/>
  <c r="P12"/>
  <c r="K21"/>
  <c r="J21"/>
  <c r="L41" l="1"/>
  <c r="L29"/>
  <c r="L37"/>
  <c r="L38"/>
  <c r="L28"/>
  <c r="L43"/>
  <c r="L31"/>
  <c r="L36"/>
  <c r="L42"/>
  <c r="L32"/>
  <c r="L33"/>
  <c r="L34"/>
  <c r="L30"/>
  <c r="L27"/>
  <c r="L35"/>
  <c r="L21"/>
  <c r="K26"/>
  <c r="J26"/>
  <c r="K25"/>
  <c r="J25"/>
  <c r="K24"/>
  <c r="J24"/>
  <c r="K23"/>
  <c r="J23"/>
  <c r="K19"/>
  <c r="J19"/>
  <c r="K18"/>
  <c r="J18"/>
  <c r="K17"/>
  <c r="J17"/>
  <c r="K16"/>
  <c r="J16"/>
  <c r="K15"/>
  <c r="J15"/>
  <c r="K14"/>
  <c r="J14"/>
  <c r="K13"/>
  <c r="J13"/>
  <c r="K12"/>
  <c r="J12"/>
  <c r="P19" l="1"/>
  <c r="P18"/>
  <c r="P13"/>
  <c r="P17"/>
  <c r="P16"/>
  <c r="P23"/>
  <c r="P14"/>
  <c r="P15"/>
  <c r="P24"/>
  <c r="P26"/>
  <c r="P25"/>
  <c r="L15"/>
  <c r="L19"/>
  <c r="L18"/>
  <c r="L16"/>
  <c r="L12"/>
  <c r="L26"/>
  <c r="L25"/>
  <c r="L14"/>
  <c r="L17"/>
  <c r="L23"/>
  <c r="L13"/>
  <c r="L24"/>
  <c r="P44" l="1"/>
  <c r="G45" s="1"/>
</calcChain>
</file>

<file path=xl/sharedStrings.xml><?xml version="1.0" encoding="utf-8"?>
<sst xmlns="http://schemas.openxmlformats.org/spreadsheetml/2006/main" count="126" uniqueCount="62">
  <si>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</si>
  <si>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</si>
  <si>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</si>
  <si>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</si>
  <si>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</si>
  <si>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</si>
  <si>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</si>
  <si>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</si>
  <si>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</si>
  <si>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</si>
  <si>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 xml:space="preserve">Среднее квадратичное отклонение </t>
  </si>
  <si>
    <t>Коэффициент вариации (%)</t>
  </si>
  <si>
    <t>НДС, %</t>
  </si>
  <si>
    <t>НМЦК</t>
  </si>
  <si>
    <t>Цена (руб.)</t>
  </si>
  <si>
    <t>Итого:</t>
  </si>
  <si>
    <t>РАСЧЕТ НМЦК ДЛЯ МЕД. ИЗДЕЛИЙ</t>
  </si>
  <si>
    <t>Характеристики объекта закупки указаны в описании объекта закупки</t>
  </si>
  <si>
    <t>Расчет НМЦК по формуле:  НМЦК = Σⁿi=1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</si>
  <si>
    <t>Средняя арифметическая цена за единицу</t>
  </si>
  <si>
    <t>Начальная цена единицы МИ, 
без НДС (руб.)</t>
  </si>
  <si>
    <t>Поставщик 1</t>
  </si>
  <si>
    <t>Поставщик 2</t>
  </si>
  <si>
    <t>Поставщик 3</t>
  </si>
  <si>
    <t>рублей</t>
  </si>
  <si>
    <t xml:space="preserve">На основании проведенных расчетов НМЦК составляет: </t>
  </si>
  <si>
    <t>упаковка</t>
  </si>
  <si>
    <t>Начальная цена единицы МИ, 
с НДС (руб.)</t>
  </si>
  <si>
    <t>штука</t>
  </si>
  <si>
    <t>Бор алмазный 801L-012-C-FG</t>
  </si>
  <si>
    <t>Бор алмазный 801L-014-C-FG</t>
  </si>
  <si>
    <t>Бор алмазный 801L-016-C-FG</t>
  </si>
  <si>
    <t>Бор алмазный 801L-023-C-FG</t>
  </si>
  <si>
    <t>Бор алмазный 801L-014-SC-FG</t>
  </si>
  <si>
    <t>Бор алмазный 801L-016-SC-FG</t>
  </si>
  <si>
    <t>Бор алмазный 801L-023-SC-FG</t>
  </si>
  <si>
    <t xml:space="preserve">Бор алмазный 861-012-C-FG
</t>
  </si>
  <si>
    <t>Бор алмазный 861-012-SF-FG</t>
  </si>
  <si>
    <t>Бор алмазный 861-014-C-FG</t>
  </si>
  <si>
    <t>Бор твердосплавный H1S-009-FG</t>
  </si>
  <si>
    <t>Бор твердосплавный H1S-010-FG</t>
  </si>
  <si>
    <t>Бор твердосплавный H1S-014-FG</t>
  </si>
  <si>
    <t>Бор твердосплавный H1S-016-FG</t>
  </si>
  <si>
    <t>Бор твердосплавный H1S-010-RA</t>
  </si>
  <si>
    <t>Бор твердосплавный H1S-014-RA</t>
  </si>
  <si>
    <t>Бор твердосплавный Н2-010-RA</t>
  </si>
  <si>
    <t>Бор твердосплавный 986-026-SF-FG</t>
  </si>
  <si>
    <t>Бор твердосплавный 986-031-F-FG</t>
  </si>
  <si>
    <t>Бор твердосплавный H7-010-FG</t>
  </si>
  <si>
    <t>Бор твердосплавный H246-012-FG</t>
  </si>
  <si>
    <t>Бор твердосплавный H134-014-FG</t>
  </si>
  <si>
    <t>Металлические перфорированные штрипсы FS2-FP</t>
  </si>
  <si>
    <t>Металлические перфорированные штрипсы FS3-MXP</t>
  </si>
  <si>
    <t>Хирургическая твердосплавная фреза Линдеманна</t>
  </si>
  <si>
    <t>Бор твердосплавный H1S-012-RA</t>
  </si>
  <si>
    <t>Боры для работы с обтураторами № 12</t>
  </si>
  <si>
    <t>Боры для работы с обтураторами № 14</t>
  </si>
  <si>
    <t>Бор алмазный 861-014-SF-FG</t>
  </si>
  <si>
    <t>Бор алмазный 861-014-F-FG</t>
  </si>
  <si>
    <t>Щетки карбидные полирующие конус</t>
  </si>
  <si>
    <t>Щетки карбидные полирующие чаша</t>
  </si>
  <si>
    <t>32.50.11.110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</si>
</sst>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 applyAlignment="0"/>
    <xf numFmtId="0" fontId="2" fillId="0" borderId="0"/>
    <xf numFmtId="0" fontId="3" fillId="0" borderId="0"/>
    <xf numFmtId="0" fontId="1" fillId="0" borderId="0"/>
  </cellStyleXfs>
  <cellXfs count="55">
    <xf numFmtId="0" fontId="0" fillId="0" borderId="0" xfId="0"/>
    <xf numFmtId="3" fontId="4" fillId="0" borderId="1" xfId="3" applyNumberFormat="1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vertical="center" wrapText="1"/>
    </xf>
    <xf numFmtId="4" fontId="6" fillId="0" borderId="7" xfId="0" applyNumberFormat="1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1" fontId="6" fillId="0" borderId="0" xfId="0" applyNumberFormat="1" applyFont="1" applyFill="1"/>
    <xf numFmtId="0" fontId="6" fillId="0" borderId="0" xfId="0" applyFont="1" applyFill="1"/>
    <xf numFmtId="1" fontId="6" fillId="0" borderId="0" xfId="0" applyNumberFormat="1" applyFont="1" applyFill="1" applyAlignment="1">
      <alignment vertical="top" wrapText="1"/>
    </xf>
    <xf numFmtId="4" fontId="6" fillId="0" borderId="0" xfId="0" applyNumberFormat="1" applyFont="1" applyFill="1" applyAlignment="1">
      <alignment vertical="top" wrapText="1"/>
    </xf>
    <xf numFmtId="2" fontId="6" fillId="0" borderId="0" xfId="0" applyNumberFormat="1" applyFont="1" applyFill="1" applyAlignment="1">
      <alignment vertical="top" wrapText="1"/>
    </xf>
    <xf numFmtId="4" fontId="6" fillId="0" borderId="0" xfId="0" applyNumberFormat="1" applyFont="1" applyFill="1"/>
    <xf numFmtId="0" fontId="4" fillId="0" borderId="0" xfId="0" applyFont="1" applyFill="1"/>
    <xf numFmtId="2" fontId="6" fillId="0" borderId="0" xfId="0" applyNumberFormat="1" applyFont="1" applyFill="1"/>
    <xf numFmtId="0" fontId="6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wrapText="1"/>
    </xf>
    <xf numFmtId="1" fontId="4" fillId="0" borderId="0" xfId="0" applyNumberFormat="1" applyFont="1" applyFill="1"/>
    <xf numFmtId="4" fontId="4" fillId="0" borderId="0" xfId="0" applyNumberFormat="1" applyFont="1" applyFill="1"/>
    <xf numFmtId="2" fontId="4" fillId="0" borderId="0" xfId="0" applyNumberFormat="1" applyFont="1" applyFill="1"/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7"/>
  <sheetViews>
    <sheetView tabSelected="1" view="pageBreakPreview" topLeftCell="H10" zoomScaleSheetLayoutView="100" workbookViewId="0">
      <selection activeCell="P37" sqref="P37"/>
    </sheetView>
  </sheetViews>
  <sheetFormatPr defaultColWidth="11.5703125" defaultRowHeight="15"/>
  <cols>
    <col min="1" max="1" width="7.85546875" style="24" customWidth="1"/>
    <col min="2" max="2" width="20.85546875" style="19" customWidth="1"/>
    <col min="3" max="3" width="39.140625" style="19" customWidth="1"/>
    <col min="4" max="4" width="16.140625" style="19" customWidth="1"/>
    <col min="5" max="5" width="11.85546875" style="19" customWidth="1"/>
    <col min="6" max="6" width="9.140625" style="24" customWidth="1"/>
    <col min="7" max="7" width="23.85546875" style="25" customWidth="1"/>
    <col min="8" max="8" width="22" style="25" customWidth="1"/>
    <col min="9" max="9" width="22" style="26" customWidth="1"/>
    <col min="10" max="10" width="18.28515625" style="25" customWidth="1"/>
    <col min="11" max="11" width="17.28515625" style="25" customWidth="1"/>
    <col min="12" max="12" width="14.140625" style="25" customWidth="1"/>
    <col min="13" max="13" width="16.42578125" style="25" customWidth="1"/>
    <col min="14" max="14" width="8.7109375" style="26" customWidth="1"/>
    <col min="15" max="15" width="10.42578125" style="25" customWidth="1"/>
    <col min="16" max="16" width="12.42578125" style="25" customWidth="1"/>
    <col min="17" max="48" width="9.140625" style="19" customWidth="1"/>
    <col min="49" max="16384" width="11.5703125" style="19"/>
  </cols>
  <sheetData>
    <row r="1" spans="1:16" ht="15" customHeight="1">
      <c r="A1" s="13" t="s">
        <v>0</v>
      </c>
      <c r="B1" s="14"/>
      <c r="C1" s="14"/>
      <c r="D1" s="14"/>
      <c r="E1" s="14"/>
      <c r="F1" s="15"/>
      <c r="G1" s="16"/>
      <c r="H1" s="16"/>
      <c r="I1" s="17"/>
      <c r="J1" s="16"/>
      <c r="K1" s="16"/>
      <c r="L1" s="16"/>
      <c r="M1" s="16"/>
      <c r="N1" s="17"/>
      <c r="O1" s="16"/>
      <c r="P1" s="18"/>
    </row>
    <row r="2" spans="1:16" ht="15" customHeight="1">
      <c r="A2" s="13"/>
      <c r="B2" s="14"/>
      <c r="C2" s="14"/>
      <c r="D2" s="14"/>
      <c r="E2" s="14"/>
      <c r="F2" s="13"/>
      <c r="G2" s="18"/>
      <c r="H2" s="18"/>
      <c r="I2" s="20"/>
      <c r="J2" s="18"/>
      <c r="K2" s="18"/>
      <c r="L2" s="18"/>
      <c r="M2" s="18"/>
      <c r="N2" s="20"/>
      <c r="O2" s="18"/>
      <c r="P2" s="18"/>
    </row>
    <row r="3" spans="1:16" ht="74.25" customHeight="1">
      <c r="A3" s="40" t="s">
        <v>1</v>
      </c>
      <c r="B3" s="40"/>
      <c r="C3" s="40"/>
      <c r="D3" s="40"/>
      <c r="E3" s="40"/>
      <c r="F3" s="40"/>
      <c r="G3" s="40"/>
      <c r="H3" s="41"/>
      <c r="I3" s="41"/>
      <c r="J3" s="41"/>
      <c r="K3" s="40"/>
      <c r="L3" s="40"/>
      <c r="M3" s="40"/>
      <c r="N3" s="40"/>
      <c r="O3" s="40"/>
      <c r="P3" s="40"/>
    </row>
    <row r="4" spans="1:16" ht="15" customHeight="1">
      <c r="A4" s="13"/>
      <c r="B4" s="14"/>
      <c r="C4" s="14"/>
      <c r="D4" s="14"/>
      <c r="E4" s="14"/>
      <c r="F4" s="13"/>
      <c r="G4" s="18"/>
      <c r="H4" s="18"/>
      <c r="I4" s="20"/>
      <c r="J4" s="18"/>
      <c r="K4" s="18"/>
      <c r="L4" s="18"/>
      <c r="M4" s="18"/>
      <c r="N4" s="20"/>
      <c r="O4" s="18"/>
      <c r="P4" s="18"/>
    </row>
    <row r="5" spans="1:16">
      <c r="A5" s="13"/>
      <c r="B5" s="14"/>
      <c r="C5" s="14"/>
      <c r="D5" s="14"/>
      <c r="E5" s="14"/>
      <c r="F5" s="13"/>
      <c r="G5" s="18"/>
      <c r="H5" s="18"/>
      <c r="I5" s="20"/>
      <c r="J5" s="18"/>
      <c r="K5" s="18"/>
      <c r="L5" s="18"/>
      <c r="M5" s="18"/>
      <c r="N5" s="20"/>
      <c r="O5" s="18"/>
      <c r="P5" s="18"/>
    </row>
    <row r="6" spans="1:16" ht="27" customHeight="1">
      <c r="A6" s="36" t="s">
        <v>2</v>
      </c>
      <c r="B6" s="36"/>
      <c r="C6" s="42" t="s">
        <v>17</v>
      </c>
      <c r="D6" s="43"/>
      <c r="E6" s="43"/>
      <c r="F6" s="43"/>
      <c r="G6" s="43"/>
      <c r="H6" s="44"/>
      <c r="I6" s="44"/>
      <c r="J6" s="45"/>
      <c r="K6" s="43"/>
      <c r="L6" s="43"/>
      <c r="M6" s="43"/>
      <c r="N6" s="43"/>
      <c r="O6" s="46"/>
      <c r="P6" s="47"/>
    </row>
    <row r="7" spans="1:16" ht="45" customHeight="1">
      <c r="A7" s="48" t="s">
        <v>3</v>
      </c>
      <c r="B7" s="48"/>
      <c r="C7" s="42" t="s">
        <v>4</v>
      </c>
      <c r="D7" s="43"/>
      <c r="E7" s="43"/>
      <c r="F7" s="43"/>
      <c r="G7" s="43"/>
      <c r="H7" s="44"/>
      <c r="I7" s="44"/>
      <c r="J7" s="45"/>
      <c r="K7" s="43"/>
      <c r="L7" s="43"/>
      <c r="M7" s="43"/>
      <c r="N7" s="43"/>
      <c r="O7" s="46"/>
      <c r="P7" s="47"/>
    </row>
    <row r="8" spans="1:16" ht="45" customHeight="1">
      <c r="A8" s="49" t="s">
        <v>16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1"/>
    </row>
    <row r="9" spans="1:16" ht="108" customHeight="1">
      <c r="A9" s="37" t="s">
        <v>18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ht="29.25" customHeight="1">
      <c r="A10" s="32" t="s">
        <v>5</v>
      </c>
      <c r="B10" s="36" t="s">
        <v>6</v>
      </c>
      <c r="C10" s="36"/>
      <c r="D10" s="36" t="s">
        <v>7</v>
      </c>
      <c r="E10" s="36" t="s">
        <v>8</v>
      </c>
      <c r="F10" s="32" t="s">
        <v>9</v>
      </c>
      <c r="G10" s="4" t="s">
        <v>21</v>
      </c>
      <c r="H10" s="4" t="s">
        <v>22</v>
      </c>
      <c r="I10" s="3" t="s">
        <v>23</v>
      </c>
      <c r="J10" s="33" t="s">
        <v>19</v>
      </c>
      <c r="K10" s="33" t="s">
        <v>10</v>
      </c>
      <c r="L10" s="33" t="s">
        <v>11</v>
      </c>
      <c r="M10" s="33" t="s">
        <v>20</v>
      </c>
      <c r="N10" s="53" t="s">
        <v>12</v>
      </c>
      <c r="O10" s="33" t="s">
        <v>27</v>
      </c>
      <c r="P10" s="52" t="s">
        <v>13</v>
      </c>
    </row>
    <row r="11" spans="1:16" ht="32.25" customHeight="1">
      <c r="A11" s="32"/>
      <c r="B11" s="36"/>
      <c r="C11" s="36"/>
      <c r="D11" s="36"/>
      <c r="E11" s="36"/>
      <c r="F11" s="32"/>
      <c r="G11" s="4" t="s">
        <v>14</v>
      </c>
      <c r="H11" s="4" t="s">
        <v>14</v>
      </c>
      <c r="I11" s="3" t="s">
        <v>14</v>
      </c>
      <c r="J11" s="33"/>
      <c r="K11" s="33"/>
      <c r="L11" s="33"/>
      <c r="M11" s="33"/>
      <c r="N11" s="53"/>
      <c r="O11" s="33"/>
      <c r="P11" s="52"/>
    </row>
    <row r="12" spans="1:16">
      <c r="A12" s="29">
        <v>1</v>
      </c>
      <c r="B12" s="34" t="s">
        <v>29</v>
      </c>
      <c r="C12" s="35"/>
      <c r="D12" s="27" t="s">
        <v>61</v>
      </c>
      <c r="E12" s="5" t="s">
        <v>28</v>
      </c>
      <c r="F12" s="1">
        <v>35</v>
      </c>
      <c r="G12" s="4">
        <v>213</v>
      </c>
      <c r="H12" s="4">
        <v>225</v>
      </c>
      <c r="I12" s="4">
        <v>250</v>
      </c>
      <c r="J12" s="4">
        <f t="shared" ref="J12:J31" si="0">AVERAGE(G12:I12)</f>
        <v>229.33333333333334</v>
      </c>
      <c r="K12" s="4">
        <f>STDEV(G12:I12)</f>
        <v>18.876793513023564</v>
      </c>
      <c r="L12" s="4">
        <f>(K12/J12)*100</f>
        <v>8.2311599620742282</v>
      </c>
      <c r="M12" s="4">
        <v>229.33</v>
      </c>
      <c r="N12" s="3">
        <v>0</v>
      </c>
      <c r="O12" s="4">
        <v>229.33</v>
      </c>
      <c r="P12" s="4">
        <f>O12*F12</f>
        <v>8026.55</v>
      </c>
    </row>
    <row r="13" spans="1:16">
      <c r="A13" s="30"/>
      <c r="B13" s="34" t="s">
        <v>30</v>
      </c>
      <c r="C13" s="35"/>
      <c r="D13" s="27" t="s">
        <v>61</v>
      </c>
      <c r="E13" s="5" t="s">
        <v>28</v>
      </c>
      <c r="F13" s="1">
        <v>55</v>
      </c>
      <c r="G13" s="4">
        <v>213</v>
      </c>
      <c r="H13" s="4">
        <v>225</v>
      </c>
      <c r="I13" s="4">
        <v>250</v>
      </c>
      <c r="J13" s="4">
        <f t="shared" si="0"/>
        <v>229.33333333333334</v>
      </c>
      <c r="K13" s="4">
        <f t="shared" ref="K13:K14" si="1">STDEV(G13:I13)</f>
        <v>18.876793513023564</v>
      </c>
      <c r="L13" s="4">
        <f t="shared" ref="L13:L14" si="2">(K13/J13)*100</f>
        <v>8.2311599620742282</v>
      </c>
      <c r="M13" s="4">
        <v>229.33</v>
      </c>
      <c r="N13" s="3">
        <v>0</v>
      </c>
      <c r="O13" s="4">
        <v>229.33</v>
      </c>
      <c r="P13" s="4">
        <f>O13*F13</f>
        <v>12613.150000000001</v>
      </c>
    </row>
    <row r="14" spans="1:16">
      <c r="A14" s="30"/>
      <c r="B14" s="34" t="s">
        <v>31</v>
      </c>
      <c r="C14" s="35"/>
      <c r="D14" s="27" t="s">
        <v>61</v>
      </c>
      <c r="E14" s="5" t="s">
        <v>28</v>
      </c>
      <c r="F14" s="1">
        <v>55</v>
      </c>
      <c r="G14" s="4">
        <v>213</v>
      </c>
      <c r="H14" s="4">
        <v>225</v>
      </c>
      <c r="I14" s="4">
        <v>250</v>
      </c>
      <c r="J14" s="4">
        <f t="shared" si="0"/>
        <v>229.33333333333334</v>
      </c>
      <c r="K14" s="4">
        <f t="shared" si="1"/>
        <v>18.876793513023564</v>
      </c>
      <c r="L14" s="4">
        <f t="shared" si="2"/>
        <v>8.2311599620742282</v>
      </c>
      <c r="M14" s="4">
        <v>229.33</v>
      </c>
      <c r="N14" s="3">
        <v>0</v>
      </c>
      <c r="O14" s="4">
        <v>229.33</v>
      </c>
      <c r="P14" s="4">
        <f>O14*F14</f>
        <v>12613.150000000001</v>
      </c>
    </row>
    <row r="15" spans="1:16">
      <c r="A15" s="31"/>
      <c r="B15" s="34" t="s">
        <v>32</v>
      </c>
      <c r="C15" s="35"/>
      <c r="D15" s="27" t="s">
        <v>61</v>
      </c>
      <c r="E15" s="5" t="s">
        <v>28</v>
      </c>
      <c r="F15" s="1">
        <v>25</v>
      </c>
      <c r="G15" s="4">
        <v>254</v>
      </c>
      <c r="H15" s="4">
        <v>270</v>
      </c>
      <c r="I15" s="4">
        <v>250</v>
      </c>
      <c r="J15" s="4">
        <f t="shared" si="0"/>
        <v>258</v>
      </c>
      <c r="K15" s="4">
        <f>STDEV(G15:I15)</f>
        <v>10.583005244258363</v>
      </c>
      <c r="L15" s="4">
        <f>(K15/J15)*100</f>
        <v>4.101940017154404</v>
      </c>
      <c r="M15" s="4">
        <v>258</v>
      </c>
      <c r="N15" s="3">
        <v>0</v>
      </c>
      <c r="O15" s="4">
        <v>258</v>
      </c>
      <c r="P15" s="4">
        <f>O15*F15</f>
        <v>6450</v>
      </c>
    </row>
    <row r="16" spans="1:16">
      <c r="A16" s="29">
        <v>2</v>
      </c>
      <c r="B16" s="34" t="s">
        <v>33</v>
      </c>
      <c r="C16" s="35"/>
      <c r="D16" s="27" t="s">
        <v>61</v>
      </c>
      <c r="E16" s="5" t="s">
        <v>28</v>
      </c>
      <c r="F16" s="1">
        <v>45</v>
      </c>
      <c r="G16" s="4">
        <v>213</v>
      </c>
      <c r="H16" s="4">
        <v>225</v>
      </c>
      <c r="I16" s="4">
        <v>250</v>
      </c>
      <c r="J16" s="4">
        <f t="shared" si="0"/>
        <v>229.33333333333334</v>
      </c>
      <c r="K16" s="4">
        <f t="shared" ref="K16:K17" si="3">STDEV(G16:I16)</f>
        <v>18.876793513023564</v>
      </c>
      <c r="L16" s="4">
        <f t="shared" ref="L16:L17" si="4">(K16/J16)*100</f>
        <v>8.2311599620742282</v>
      </c>
      <c r="M16" s="4">
        <v>229.33</v>
      </c>
      <c r="N16" s="3">
        <v>0</v>
      </c>
      <c r="O16" s="4">
        <v>229.33</v>
      </c>
      <c r="P16" s="4">
        <f>O16*F16</f>
        <v>10319.85</v>
      </c>
    </row>
    <row r="17" spans="1:16">
      <c r="A17" s="30"/>
      <c r="B17" s="34" t="s">
        <v>34</v>
      </c>
      <c r="C17" s="35"/>
      <c r="D17" s="27" t="s">
        <v>61</v>
      </c>
      <c r="E17" s="5" t="s">
        <v>28</v>
      </c>
      <c r="F17" s="1">
        <v>45</v>
      </c>
      <c r="G17" s="4">
        <v>213</v>
      </c>
      <c r="H17" s="4">
        <v>225</v>
      </c>
      <c r="I17" s="4">
        <v>250</v>
      </c>
      <c r="J17" s="4">
        <f t="shared" si="0"/>
        <v>229.33333333333334</v>
      </c>
      <c r="K17" s="4">
        <f t="shared" si="3"/>
        <v>18.876793513023564</v>
      </c>
      <c r="L17" s="4">
        <f t="shared" si="4"/>
        <v>8.2311599620742282</v>
      </c>
      <c r="M17" s="4">
        <v>229.33</v>
      </c>
      <c r="N17" s="3">
        <v>0</v>
      </c>
      <c r="O17" s="4">
        <v>229.33</v>
      </c>
      <c r="P17" s="4">
        <f>O17*F17</f>
        <v>10319.85</v>
      </c>
    </row>
    <row r="18" spans="1:16">
      <c r="A18" s="31"/>
      <c r="B18" s="34" t="s">
        <v>35</v>
      </c>
      <c r="C18" s="35"/>
      <c r="D18" s="27" t="s">
        <v>61</v>
      </c>
      <c r="E18" s="5" t="s">
        <v>28</v>
      </c>
      <c r="F18" s="1">
        <v>15</v>
      </c>
      <c r="G18" s="4">
        <v>254</v>
      </c>
      <c r="H18" s="4">
        <v>270</v>
      </c>
      <c r="I18" s="4">
        <v>250</v>
      </c>
      <c r="J18" s="4">
        <f t="shared" si="0"/>
        <v>258</v>
      </c>
      <c r="K18" s="4">
        <f>STDEV(G18:I18)</f>
        <v>10.583005244258363</v>
      </c>
      <c r="L18" s="4">
        <f>(K18/J18)*100</f>
        <v>4.101940017154404</v>
      </c>
      <c r="M18" s="4">
        <v>258</v>
      </c>
      <c r="N18" s="3">
        <v>0</v>
      </c>
      <c r="O18" s="4">
        <v>258</v>
      </c>
      <c r="P18" s="4">
        <f>O18*F18</f>
        <v>3870</v>
      </c>
    </row>
    <row r="19" spans="1:16">
      <c r="A19" s="32">
        <v>3</v>
      </c>
      <c r="B19" s="34" t="s">
        <v>36</v>
      </c>
      <c r="C19" s="35"/>
      <c r="D19" s="27" t="s">
        <v>61</v>
      </c>
      <c r="E19" s="5" t="s">
        <v>28</v>
      </c>
      <c r="F19" s="1">
        <v>10</v>
      </c>
      <c r="G19" s="4">
        <v>188</v>
      </c>
      <c r="H19" s="4">
        <v>200</v>
      </c>
      <c r="I19" s="4">
        <v>200</v>
      </c>
      <c r="J19" s="4">
        <f t="shared" si="0"/>
        <v>196</v>
      </c>
      <c r="K19" s="4">
        <f t="shared" ref="K19:K23" si="5">STDEV(G19:I19)</f>
        <v>6.9282032302755088</v>
      </c>
      <c r="L19" s="4">
        <f t="shared" ref="L19:L23" si="6">(K19/J19)*100</f>
        <v>3.5347975664670961</v>
      </c>
      <c r="M19" s="4">
        <v>196</v>
      </c>
      <c r="N19" s="3">
        <v>0</v>
      </c>
      <c r="O19" s="4">
        <v>196</v>
      </c>
      <c r="P19" s="4">
        <f>O19*F19</f>
        <v>1960</v>
      </c>
    </row>
    <row r="20" spans="1:16">
      <c r="A20" s="32"/>
      <c r="B20" s="34" t="s">
        <v>38</v>
      </c>
      <c r="C20" s="35"/>
      <c r="D20" s="27" t="s">
        <v>61</v>
      </c>
      <c r="E20" s="5" t="s">
        <v>28</v>
      </c>
      <c r="F20" s="1">
        <v>10</v>
      </c>
      <c r="G20" s="4">
        <v>151</v>
      </c>
      <c r="H20" s="4">
        <v>200</v>
      </c>
      <c r="I20" s="4">
        <v>200</v>
      </c>
      <c r="J20" s="4">
        <f t="shared" ref="J20" si="7">AVERAGE(G20:I20)</f>
        <v>183.66666666666666</v>
      </c>
      <c r="K20" s="4">
        <f t="shared" ref="K20" si="8">STDEV(G20:I20)</f>
        <v>28.290163190291704</v>
      </c>
      <c r="L20" s="4">
        <f t="shared" ref="L20" si="9">(K20/J20)*100</f>
        <v>15.402992662590764</v>
      </c>
      <c r="M20" s="4">
        <v>183.67</v>
      </c>
      <c r="N20" s="3">
        <v>0</v>
      </c>
      <c r="O20" s="4">
        <v>183.67</v>
      </c>
      <c r="P20" s="4">
        <f>O20*F20</f>
        <v>1836.6999999999998</v>
      </c>
    </row>
    <row r="21" spans="1:16">
      <c r="A21" s="32">
        <v>4</v>
      </c>
      <c r="B21" s="34" t="s">
        <v>37</v>
      </c>
      <c r="C21" s="35"/>
      <c r="D21" s="27" t="s">
        <v>61</v>
      </c>
      <c r="E21" s="5" t="s">
        <v>28</v>
      </c>
      <c r="F21" s="1">
        <v>10</v>
      </c>
      <c r="G21" s="4">
        <v>151</v>
      </c>
      <c r="H21" s="4">
        <v>200</v>
      </c>
      <c r="I21" s="4">
        <v>200</v>
      </c>
      <c r="J21" s="4">
        <f t="shared" ref="J21" si="10">AVERAGE(G21:I21)</f>
        <v>183.66666666666666</v>
      </c>
      <c r="K21" s="4">
        <f t="shared" ref="K21" si="11">STDEV(G21:I21)</f>
        <v>28.290163190291704</v>
      </c>
      <c r="L21" s="4">
        <f t="shared" ref="L21" si="12">(K21/J21)*100</f>
        <v>15.402992662590764</v>
      </c>
      <c r="M21" s="4">
        <v>183.67</v>
      </c>
      <c r="N21" s="3">
        <v>0</v>
      </c>
      <c r="O21" s="28">
        <v>183.67</v>
      </c>
      <c r="P21" s="4">
        <f>O21*F21</f>
        <v>1836.6999999999998</v>
      </c>
    </row>
    <row r="22" spans="1:16">
      <c r="A22" s="32"/>
      <c r="B22" s="34" t="s">
        <v>57</v>
      </c>
      <c r="C22" s="35"/>
      <c r="D22" s="27" t="s">
        <v>61</v>
      </c>
      <c r="E22" s="5" t="s">
        <v>28</v>
      </c>
      <c r="F22" s="1">
        <v>30</v>
      </c>
      <c r="G22" s="4">
        <v>157</v>
      </c>
      <c r="H22" s="4">
        <v>200</v>
      </c>
      <c r="I22" s="4">
        <v>200</v>
      </c>
      <c r="J22" s="4">
        <f t="shared" ref="J22" si="13">AVERAGE(G22:I22)</f>
        <v>185.66666666666666</v>
      </c>
      <c r="K22" s="4">
        <f t="shared" ref="K22" si="14">STDEV(G22:I22)</f>
        <v>24.826061575153958</v>
      </c>
      <c r="L22" s="4">
        <f t="shared" ref="L22" si="15">(K22/J22)*100</f>
        <v>13.371307850172689</v>
      </c>
      <c r="M22" s="4">
        <v>185.67</v>
      </c>
      <c r="N22" s="3">
        <v>0</v>
      </c>
      <c r="O22" s="28">
        <v>185.67</v>
      </c>
      <c r="P22" s="4">
        <f>O22*F22</f>
        <v>5570.0999999999995</v>
      </c>
    </row>
    <row r="23" spans="1:16">
      <c r="A23" s="8">
        <v>5</v>
      </c>
      <c r="B23" s="34" t="s">
        <v>58</v>
      </c>
      <c r="C23" s="35"/>
      <c r="D23" s="27" t="s">
        <v>61</v>
      </c>
      <c r="E23" s="5" t="s">
        <v>28</v>
      </c>
      <c r="F23" s="1">
        <v>30</v>
      </c>
      <c r="G23" s="4">
        <v>157</v>
      </c>
      <c r="H23" s="4">
        <v>200</v>
      </c>
      <c r="I23" s="4">
        <v>200</v>
      </c>
      <c r="J23" s="4">
        <f t="shared" si="0"/>
        <v>185.66666666666666</v>
      </c>
      <c r="K23" s="4">
        <f t="shared" si="5"/>
        <v>24.826061575153958</v>
      </c>
      <c r="L23" s="4">
        <f t="shared" si="6"/>
        <v>13.371307850172689</v>
      </c>
      <c r="M23" s="4">
        <v>185.67</v>
      </c>
      <c r="N23" s="3">
        <v>0</v>
      </c>
      <c r="O23" s="28">
        <v>185.67</v>
      </c>
      <c r="P23" s="4">
        <f>O23*F23</f>
        <v>5570.0999999999995</v>
      </c>
    </row>
    <row r="24" spans="1:16">
      <c r="A24" s="29">
        <v>6</v>
      </c>
      <c r="B24" s="34" t="s">
        <v>39</v>
      </c>
      <c r="C24" s="35"/>
      <c r="D24" s="27" t="s">
        <v>61</v>
      </c>
      <c r="E24" s="5" t="s">
        <v>28</v>
      </c>
      <c r="F24" s="1">
        <v>10</v>
      </c>
      <c r="G24" s="4">
        <v>246</v>
      </c>
      <c r="H24" s="4">
        <v>260</v>
      </c>
      <c r="I24" s="4">
        <v>265</v>
      </c>
      <c r="J24" s="4">
        <f t="shared" si="0"/>
        <v>257</v>
      </c>
      <c r="K24" s="4">
        <f t="shared" ref="K24:K25" si="16">STDEV(G24:I24)</f>
        <v>9.8488578017961039</v>
      </c>
      <c r="L24" s="4">
        <f t="shared" ref="L24:L25" si="17">(K24/J24)*100</f>
        <v>3.8322403898039314</v>
      </c>
      <c r="M24" s="4">
        <v>257</v>
      </c>
      <c r="N24" s="3">
        <v>0</v>
      </c>
      <c r="O24" s="4">
        <v>257</v>
      </c>
      <c r="P24" s="4">
        <f>O24*F24</f>
        <v>2570</v>
      </c>
    </row>
    <row r="25" spans="1:16">
      <c r="A25" s="30"/>
      <c r="B25" s="34" t="s">
        <v>40</v>
      </c>
      <c r="C25" s="35"/>
      <c r="D25" s="27" t="s">
        <v>61</v>
      </c>
      <c r="E25" s="5" t="s">
        <v>28</v>
      </c>
      <c r="F25" s="1">
        <v>15</v>
      </c>
      <c r="G25" s="4">
        <v>246</v>
      </c>
      <c r="H25" s="4">
        <v>260</v>
      </c>
      <c r="I25" s="4">
        <v>265</v>
      </c>
      <c r="J25" s="4">
        <f t="shared" si="0"/>
        <v>257</v>
      </c>
      <c r="K25" s="4">
        <f t="shared" si="16"/>
        <v>9.8488578017961039</v>
      </c>
      <c r="L25" s="4">
        <f t="shared" si="17"/>
        <v>3.8322403898039314</v>
      </c>
      <c r="M25" s="4">
        <v>257</v>
      </c>
      <c r="N25" s="3">
        <v>0</v>
      </c>
      <c r="O25" s="28">
        <v>257</v>
      </c>
      <c r="P25" s="4">
        <f>O25*F25</f>
        <v>3855</v>
      </c>
    </row>
    <row r="26" spans="1:16">
      <c r="A26" s="30"/>
      <c r="B26" s="34" t="s">
        <v>41</v>
      </c>
      <c r="C26" s="35"/>
      <c r="D26" s="27" t="s">
        <v>61</v>
      </c>
      <c r="E26" s="5" t="s">
        <v>28</v>
      </c>
      <c r="F26" s="1">
        <v>15</v>
      </c>
      <c r="G26" s="4">
        <v>246</v>
      </c>
      <c r="H26" s="4">
        <v>260</v>
      </c>
      <c r="I26" s="4">
        <v>265</v>
      </c>
      <c r="J26" s="4">
        <f t="shared" si="0"/>
        <v>257</v>
      </c>
      <c r="K26" s="4">
        <f>STDEV(G26:I26)</f>
        <v>9.8488578017961039</v>
      </c>
      <c r="L26" s="4">
        <f>(K26/J26)*100</f>
        <v>3.8322403898039314</v>
      </c>
      <c r="M26" s="4">
        <v>257</v>
      </c>
      <c r="N26" s="3">
        <v>0</v>
      </c>
      <c r="O26" s="28">
        <v>257</v>
      </c>
      <c r="P26" s="4">
        <f>O26*F26</f>
        <v>3855</v>
      </c>
    </row>
    <row r="27" spans="1:16">
      <c r="A27" s="31"/>
      <c r="B27" s="34" t="s">
        <v>42</v>
      </c>
      <c r="C27" s="35"/>
      <c r="D27" s="27" t="s">
        <v>61</v>
      </c>
      <c r="E27" s="5" t="s">
        <v>28</v>
      </c>
      <c r="F27" s="1">
        <v>10</v>
      </c>
      <c r="G27" s="4">
        <v>246</v>
      </c>
      <c r="H27" s="4">
        <v>260</v>
      </c>
      <c r="I27" s="4">
        <v>265</v>
      </c>
      <c r="J27" s="4">
        <f t="shared" si="0"/>
        <v>257</v>
      </c>
      <c r="K27" s="4">
        <f t="shared" ref="K27:K28" si="18">STDEV(G27:I27)</f>
        <v>9.8488578017961039</v>
      </c>
      <c r="L27" s="4">
        <f t="shared" ref="L27:L28" si="19">(K27/J27)*100</f>
        <v>3.8322403898039314</v>
      </c>
      <c r="M27" s="4">
        <v>257</v>
      </c>
      <c r="N27" s="3">
        <v>0</v>
      </c>
      <c r="O27" s="28">
        <v>257</v>
      </c>
      <c r="P27" s="4">
        <f>O27*F27</f>
        <v>2570</v>
      </c>
    </row>
    <row r="28" spans="1:16">
      <c r="A28" s="29">
        <v>7</v>
      </c>
      <c r="B28" s="34" t="s">
        <v>43</v>
      </c>
      <c r="C28" s="35"/>
      <c r="D28" s="27" t="s">
        <v>61</v>
      </c>
      <c r="E28" s="5" t="s">
        <v>28</v>
      </c>
      <c r="F28" s="1">
        <v>10</v>
      </c>
      <c r="G28" s="4">
        <v>246</v>
      </c>
      <c r="H28" s="4">
        <v>260</v>
      </c>
      <c r="I28" s="4">
        <v>265</v>
      </c>
      <c r="J28" s="4">
        <f t="shared" si="0"/>
        <v>257</v>
      </c>
      <c r="K28" s="4">
        <f t="shared" si="18"/>
        <v>9.8488578017961039</v>
      </c>
      <c r="L28" s="4">
        <f t="shared" si="19"/>
        <v>3.8322403898039314</v>
      </c>
      <c r="M28" s="4">
        <v>257</v>
      </c>
      <c r="N28" s="3">
        <v>0</v>
      </c>
      <c r="O28" s="28">
        <v>257</v>
      </c>
      <c r="P28" s="4">
        <f>O28*F28</f>
        <v>2570</v>
      </c>
    </row>
    <row r="29" spans="1:16">
      <c r="A29" s="30"/>
      <c r="B29" s="34" t="s">
        <v>54</v>
      </c>
      <c r="C29" s="35"/>
      <c r="D29" s="27" t="s">
        <v>61</v>
      </c>
      <c r="E29" s="5" t="s">
        <v>28</v>
      </c>
      <c r="F29" s="1">
        <v>5</v>
      </c>
      <c r="G29" s="4">
        <v>246</v>
      </c>
      <c r="H29" s="4">
        <v>260</v>
      </c>
      <c r="I29" s="4">
        <v>265</v>
      </c>
      <c r="J29" s="4">
        <f t="shared" si="0"/>
        <v>257</v>
      </c>
      <c r="K29" s="4">
        <f>STDEV(G29:I29)</f>
        <v>9.8488578017961039</v>
      </c>
      <c r="L29" s="4">
        <f>(K29/J29)*100</f>
        <v>3.8322403898039314</v>
      </c>
      <c r="M29" s="4">
        <v>257</v>
      </c>
      <c r="N29" s="3">
        <v>0</v>
      </c>
      <c r="O29" s="28">
        <v>257</v>
      </c>
      <c r="P29" s="4">
        <f>O29*F29</f>
        <v>1285</v>
      </c>
    </row>
    <row r="30" spans="1:16">
      <c r="A30" s="31"/>
      <c r="B30" s="34" t="s">
        <v>44</v>
      </c>
      <c r="C30" s="35"/>
      <c r="D30" s="27" t="s">
        <v>61</v>
      </c>
      <c r="E30" s="5" t="s">
        <v>28</v>
      </c>
      <c r="F30" s="1">
        <v>5</v>
      </c>
      <c r="G30" s="4">
        <v>246</v>
      </c>
      <c r="H30" s="4">
        <v>260</v>
      </c>
      <c r="I30" s="4">
        <v>265</v>
      </c>
      <c r="J30" s="4">
        <f t="shared" si="0"/>
        <v>257</v>
      </c>
      <c r="K30" s="4">
        <f t="shared" ref="K30:K32" si="20">STDEV(G30:I30)</f>
        <v>9.8488578017961039</v>
      </c>
      <c r="L30" s="4">
        <f t="shared" ref="L30:L32" si="21">(K30/J30)*100</f>
        <v>3.8322403898039314</v>
      </c>
      <c r="M30" s="4">
        <v>257</v>
      </c>
      <c r="N30" s="3">
        <v>0</v>
      </c>
      <c r="O30" s="28">
        <v>257</v>
      </c>
      <c r="P30" s="4">
        <f>O30*F30</f>
        <v>1285</v>
      </c>
    </row>
    <row r="31" spans="1:16">
      <c r="A31" s="6">
        <v>8</v>
      </c>
      <c r="B31" s="34" t="s">
        <v>45</v>
      </c>
      <c r="C31" s="35"/>
      <c r="D31" s="27" t="s">
        <v>61</v>
      </c>
      <c r="E31" s="7" t="s">
        <v>28</v>
      </c>
      <c r="F31" s="2">
        <v>15</v>
      </c>
      <c r="G31" s="4">
        <v>110</v>
      </c>
      <c r="H31" s="4">
        <v>120</v>
      </c>
      <c r="I31" s="4">
        <v>150</v>
      </c>
      <c r="J31" s="4">
        <f t="shared" si="0"/>
        <v>126.66666666666667</v>
      </c>
      <c r="K31" s="4">
        <f t="shared" si="20"/>
        <v>20.816659994661297</v>
      </c>
      <c r="L31" s="4">
        <f t="shared" si="21"/>
        <v>16.43420525894313</v>
      </c>
      <c r="M31" s="4">
        <v>126.67</v>
      </c>
      <c r="N31" s="3">
        <v>0</v>
      </c>
      <c r="O31" s="4">
        <v>126.67</v>
      </c>
      <c r="P31" s="4">
        <f>O31*F31</f>
        <v>1900.05</v>
      </c>
    </row>
    <row r="32" spans="1:16">
      <c r="A32" s="8">
        <v>9</v>
      </c>
      <c r="B32" s="34" t="s">
        <v>46</v>
      </c>
      <c r="C32" s="35"/>
      <c r="D32" s="27" t="s">
        <v>61</v>
      </c>
      <c r="E32" s="5" t="s">
        <v>28</v>
      </c>
      <c r="F32" s="1">
        <v>10</v>
      </c>
      <c r="G32" s="4">
        <v>353</v>
      </c>
      <c r="H32" s="4">
        <v>370</v>
      </c>
      <c r="I32" s="4">
        <v>370</v>
      </c>
      <c r="J32" s="4">
        <f t="shared" ref="J32:J36" si="22">AVERAGE(G32:I32)</f>
        <v>364.33333333333331</v>
      </c>
      <c r="K32" s="4">
        <f t="shared" si="20"/>
        <v>9.8149545762241317</v>
      </c>
      <c r="L32" s="4">
        <f t="shared" si="21"/>
        <v>2.6939491060084535</v>
      </c>
      <c r="M32" s="4">
        <v>364.33</v>
      </c>
      <c r="N32" s="3">
        <v>0</v>
      </c>
      <c r="O32" s="4">
        <v>364.33</v>
      </c>
      <c r="P32" s="4">
        <f>O32*F32</f>
        <v>3643.2999999999997</v>
      </c>
    </row>
    <row r="33" spans="1:16">
      <c r="A33" s="8">
        <v>10</v>
      </c>
      <c r="B33" s="34" t="s">
        <v>47</v>
      </c>
      <c r="C33" s="35"/>
      <c r="D33" s="27" t="s">
        <v>61</v>
      </c>
      <c r="E33" s="5" t="s">
        <v>28</v>
      </c>
      <c r="F33" s="1">
        <v>10</v>
      </c>
      <c r="G33" s="4">
        <v>353</v>
      </c>
      <c r="H33" s="4">
        <v>370</v>
      </c>
      <c r="I33" s="4">
        <v>370</v>
      </c>
      <c r="J33" s="4">
        <f t="shared" si="22"/>
        <v>364.33333333333331</v>
      </c>
      <c r="K33" s="4">
        <f>STDEV(G33:I33)</f>
        <v>9.8149545762241317</v>
      </c>
      <c r="L33" s="4">
        <f>(K33/J33)*100</f>
        <v>2.6939491060084535</v>
      </c>
      <c r="M33" s="4">
        <v>364.33</v>
      </c>
      <c r="N33" s="3">
        <v>0</v>
      </c>
      <c r="O33" s="4">
        <v>364.33</v>
      </c>
      <c r="P33" s="4">
        <f>O33*F33</f>
        <v>3643.2999999999997</v>
      </c>
    </row>
    <row r="34" spans="1:16">
      <c r="A34" s="6">
        <v>11</v>
      </c>
      <c r="B34" s="34" t="s">
        <v>48</v>
      </c>
      <c r="C34" s="35"/>
      <c r="D34" s="27" t="s">
        <v>61</v>
      </c>
      <c r="E34" s="5" t="s">
        <v>28</v>
      </c>
      <c r="F34" s="1">
        <v>5</v>
      </c>
      <c r="G34" s="4">
        <v>121</v>
      </c>
      <c r="H34" s="4">
        <v>130</v>
      </c>
      <c r="I34" s="4">
        <v>150</v>
      </c>
      <c r="J34" s="4">
        <f t="shared" si="22"/>
        <v>133.66666666666666</v>
      </c>
      <c r="K34" s="4">
        <f t="shared" ref="K34:K36" si="23">STDEV(G34:I34)</f>
        <v>14.843629385474838</v>
      </c>
      <c r="L34" s="4">
        <f t="shared" ref="L34:L36" si="24">(K34/J34)*100</f>
        <v>11.104959640006113</v>
      </c>
      <c r="M34" s="4">
        <v>133.66999999999999</v>
      </c>
      <c r="N34" s="3">
        <v>0</v>
      </c>
      <c r="O34" s="4">
        <v>133.66999999999999</v>
      </c>
      <c r="P34" s="4">
        <f>O34*F34</f>
        <v>668.34999999999991</v>
      </c>
    </row>
    <row r="35" spans="1:16">
      <c r="A35" s="8">
        <v>12</v>
      </c>
      <c r="B35" s="34" t="s">
        <v>49</v>
      </c>
      <c r="C35" s="35"/>
      <c r="D35" s="27" t="s">
        <v>61</v>
      </c>
      <c r="E35" s="5" t="s">
        <v>28</v>
      </c>
      <c r="F35" s="1">
        <v>10</v>
      </c>
      <c r="G35" s="4">
        <v>526</v>
      </c>
      <c r="H35" s="4">
        <v>550</v>
      </c>
      <c r="I35" s="4">
        <v>560</v>
      </c>
      <c r="J35" s="4">
        <f t="shared" si="22"/>
        <v>545.33333333333337</v>
      </c>
      <c r="K35" s="4">
        <f t="shared" si="23"/>
        <v>17.473789896107654</v>
      </c>
      <c r="L35" s="4">
        <f t="shared" si="24"/>
        <v>3.2042402009977358</v>
      </c>
      <c r="M35" s="4">
        <v>545.33000000000004</v>
      </c>
      <c r="N35" s="3">
        <v>0</v>
      </c>
      <c r="O35" s="4">
        <v>545.33000000000004</v>
      </c>
      <c r="P35" s="4">
        <f>O35*F35</f>
        <v>5453.3</v>
      </c>
    </row>
    <row r="36" spans="1:16">
      <c r="A36" s="8">
        <v>13</v>
      </c>
      <c r="B36" s="34" t="s">
        <v>50</v>
      </c>
      <c r="C36" s="35"/>
      <c r="D36" s="27" t="s">
        <v>61</v>
      </c>
      <c r="E36" s="5" t="s">
        <v>28</v>
      </c>
      <c r="F36" s="1">
        <v>10</v>
      </c>
      <c r="G36" s="4">
        <v>458</v>
      </c>
      <c r="H36" s="4">
        <v>480</v>
      </c>
      <c r="I36" s="4">
        <v>490</v>
      </c>
      <c r="J36" s="4">
        <f t="shared" si="22"/>
        <v>476</v>
      </c>
      <c r="K36" s="4">
        <f t="shared" si="23"/>
        <v>16.370705543744901</v>
      </c>
      <c r="L36" s="4">
        <f t="shared" si="24"/>
        <v>3.4392238537279205</v>
      </c>
      <c r="M36" s="4">
        <v>476</v>
      </c>
      <c r="N36" s="3">
        <v>0</v>
      </c>
      <c r="O36" s="4">
        <v>476</v>
      </c>
      <c r="P36" s="4">
        <f>O36*F36</f>
        <v>4760</v>
      </c>
    </row>
    <row r="37" spans="1:16">
      <c r="A37" s="6">
        <v>14</v>
      </c>
      <c r="B37" s="34" t="s">
        <v>51</v>
      </c>
      <c r="C37" s="35"/>
      <c r="D37" s="27" t="s">
        <v>61</v>
      </c>
      <c r="E37" s="5" t="s">
        <v>26</v>
      </c>
      <c r="F37" s="1">
        <v>2</v>
      </c>
      <c r="G37" s="4">
        <v>5133.6400000000003</v>
      </c>
      <c r="H37" s="4">
        <v>5390.91</v>
      </c>
      <c r="I37" s="4">
        <v>5490.91</v>
      </c>
      <c r="J37" s="4">
        <f t="shared" ref="J37:J43" si="25">AVERAGE(G37:I37)</f>
        <v>5338.4866666666667</v>
      </c>
      <c r="K37" s="4">
        <f>STDEV(G37:I37)</f>
        <v>184.31391058013702</v>
      </c>
      <c r="L37" s="4">
        <f>(K37/J37)*100</f>
        <v>3.4525497971360863</v>
      </c>
      <c r="M37" s="4">
        <v>5338.49</v>
      </c>
      <c r="N37" s="3">
        <v>10</v>
      </c>
      <c r="O37" s="4">
        <v>5872.34</v>
      </c>
      <c r="P37" s="4">
        <f>O37*F37</f>
        <v>11744.68</v>
      </c>
    </row>
    <row r="38" spans="1:16">
      <c r="A38" s="8">
        <v>15</v>
      </c>
      <c r="B38" s="34" t="s">
        <v>52</v>
      </c>
      <c r="C38" s="35"/>
      <c r="D38" s="27" t="s">
        <v>61</v>
      </c>
      <c r="E38" s="5" t="s">
        <v>26</v>
      </c>
      <c r="F38" s="1">
        <v>2</v>
      </c>
      <c r="G38" s="4">
        <v>4576.3599999999997</v>
      </c>
      <c r="H38" s="4">
        <v>4804.55</v>
      </c>
      <c r="I38" s="4">
        <v>5000</v>
      </c>
      <c r="J38" s="4">
        <f t="shared" si="25"/>
        <v>4793.6366666666663</v>
      </c>
      <c r="K38" s="4">
        <f t="shared" ref="K38:K43" si="26">STDEV(G38:I38)</f>
        <v>212.03074784883535</v>
      </c>
      <c r="L38" s="4">
        <f t="shared" ref="L38:L43" si="27">(K38/J38)*100</f>
        <v>4.4231710200989092</v>
      </c>
      <c r="M38" s="4">
        <v>4793.6400000000003</v>
      </c>
      <c r="N38" s="3">
        <v>10</v>
      </c>
      <c r="O38" s="4">
        <v>5273</v>
      </c>
      <c r="P38" s="4">
        <f>O38*F38</f>
        <v>10546</v>
      </c>
    </row>
    <row r="39" spans="1:16">
      <c r="A39" s="8">
        <v>16</v>
      </c>
      <c r="B39" s="34" t="s">
        <v>55</v>
      </c>
      <c r="C39" s="35"/>
      <c r="D39" s="27" t="s">
        <v>61</v>
      </c>
      <c r="E39" s="5" t="s">
        <v>26</v>
      </c>
      <c r="F39" s="1">
        <v>2</v>
      </c>
      <c r="G39" s="4">
        <v>1066</v>
      </c>
      <c r="H39" s="4">
        <v>1120</v>
      </c>
      <c r="I39" s="4">
        <v>1200</v>
      </c>
      <c r="J39" s="4">
        <f t="shared" ref="J39:J40" si="28">AVERAGE(G39:I39)</f>
        <v>1128.6666666666667</v>
      </c>
      <c r="K39" s="4">
        <f>STDEV(G39:I39)</f>
        <v>67.419087307180718</v>
      </c>
      <c r="L39" s="4">
        <f>(K39/J39)*100</f>
        <v>5.9733390998683449</v>
      </c>
      <c r="M39" s="4">
        <v>1128.67</v>
      </c>
      <c r="N39" s="3">
        <v>0</v>
      </c>
      <c r="O39" s="4">
        <f>M39</f>
        <v>1128.67</v>
      </c>
      <c r="P39" s="4">
        <f>O39*F39</f>
        <v>2257.34</v>
      </c>
    </row>
    <row r="40" spans="1:16">
      <c r="A40" s="6">
        <v>17</v>
      </c>
      <c r="B40" s="34" t="s">
        <v>56</v>
      </c>
      <c r="C40" s="35"/>
      <c r="D40" s="27" t="s">
        <v>61</v>
      </c>
      <c r="E40" s="5" t="s">
        <v>26</v>
      </c>
      <c r="F40" s="1">
        <v>2</v>
      </c>
      <c r="G40" s="4">
        <v>1066</v>
      </c>
      <c r="H40" s="4">
        <v>1120</v>
      </c>
      <c r="I40" s="4">
        <v>1200</v>
      </c>
      <c r="J40" s="4">
        <f t="shared" si="28"/>
        <v>1128.6666666666667</v>
      </c>
      <c r="K40" s="4">
        <f t="shared" ref="K40" si="29">STDEV(G40:I40)</f>
        <v>67.419087307180718</v>
      </c>
      <c r="L40" s="4">
        <f t="shared" ref="L40" si="30">(K40/J40)*100</f>
        <v>5.9733390998683449</v>
      </c>
      <c r="M40" s="4">
        <v>1128.67</v>
      </c>
      <c r="N40" s="3">
        <v>0</v>
      </c>
      <c r="O40" s="4">
        <f>M40</f>
        <v>1128.67</v>
      </c>
      <c r="P40" s="4">
        <f>O40*F40</f>
        <v>2257.34</v>
      </c>
    </row>
    <row r="41" spans="1:16">
      <c r="A41" s="8">
        <v>18</v>
      </c>
      <c r="B41" s="34" t="s">
        <v>60</v>
      </c>
      <c r="C41" s="35"/>
      <c r="D41" s="27" t="s">
        <v>61</v>
      </c>
      <c r="E41" s="5" t="s">
        <v>26</v>
      </c>
      <c r="F41" s="1">
        <v>2</v>
      </c>
      <c r="G41" s="4">
        <v>3688</v>
      </c>
      <c r="H41" s="4">
        <v>3870</v>
      </c>
      <c r="I41" s="4">
        <v>4000</v>
      </c>
      <c r="J41" s="4">
        <f t="shared" si="25"/>
        <v>3852.6666666666665</v>
      </c>
      <c r="K41" s="4">
        <f t="shared" si="26"/>
        <v>156.72055810688045</v>
      </c>
      <c r="L41" s="4">
        <f t="shared" si="27"/>
        <v>4.0678462910593645</v>
      </c>
      <c r="M41" s="4">
        <v>3852.67</v>
      </c>
      <c r="N41" s="3">
        <v>0</v>
      </c>
      <c r="O41" s="4">
        <f>M41</f>
        <v>3852.67</v>
      </c>
      <c r="P41" s="4">
        <f>O41*F41</f>
        <v>7705.34</v>
      </c>
    </row>
    <row r="42" spans="1:16">
      <c r="A42" s="8">
        <v>19</v>
      </c>
      <c r="B42" s="34" t="s">
        <v>59</v>
      </c>
      <c r="C42" s="35"/>
      <c r="D42" s="27" t="s">
        <v>61</v>
      </c>
      <c r="E42" s="5" t="s">
        <v>26</v>
      </c>
      <c r="F42" s="1">
        <v>2</v>
      </c>
      <c r="G42" s="4">
        <v>3688</v>
      </c>
      <c r="H42" s="4">
        <v>3870</v>
      </c>
      <c r="I42" s="4">
        <v>4000</v>
      </c>
      <c r="J42" s="4">
        <f t="shared" si="25"/>
        <v>3852.6666666666665</v>
      </c>
      <c r="K42" s="4">
        <f t="shared" si="26"/>
        <v>156.72055810688045</v>
      </c>
      <c r="L42" s="4">
        <f t="shared" si="27"/>
        <v>4.0678462910593645</v>
      </c>
      <c r="M42" s="4">
        <v>3852.67</v>
      </c>
      <c r="N42" s="3">
        <v>0</v>
      </c>
      <c r="O42" s="4">
        <f>M42</f>
        <v>3852.67</v>
      </c>
      <c r="P42" s="4">
        <f>O42*F42</f>
        <v>7705.34</v>
      </c>
    </row>
    <row r="43" spans="1:16">
      <c r="A43" s="6">
        <v>20</v>
      </c>
      <c r="B43" s="34" t="s">
        <v>53</v>
      </c>
      <c r="C43" s="35"/>
      <c r="D43" s="27" t="s">
        <v>61</v>
      </c>
      <c r="E43" s="5" t="s">
        <v>28</v>
      </c>
      <c r="F43" s="1">
        <v>10</v>
      </c>
      <c r="G43" s="4">
        <v>1470</v>
      </c>
      <c r="H43" s="4">
        <v>1550</v>
      </c>
      <c r="I43" s="4">
        <v>1600</v>
      </c>
      <c r="J43" s="4">
        <f t="shared" si="25"/>
        <v>1540</v>
      </c>
      <c r="K43" s="4">
        <f t="shared" si="26"/>
        <v>65.574385243020004</v>
      </c>
      <c r="L43" s="4">
        <f t="shared" si="27"/>
        <v>4.2580769638324671</v>
      </c>
      <c r="M43" s="4">
        <v>1540</v>
      </c>
      <c r="N43" s="3">
        <v>0</v>
      </c>
      <c r="O43" s="4">
        <f>M43</f>
        <v>1540</v>
      </c>
      <c r="P43" s="4">
        <f>O43*F43</f>
        <v>15400</v>
      </c>
    </row>
    <row r="44" spans="1:16">
      <c r="A44" s="48" t="s">
        <v>15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 t="s">
        <v>15</v>
      </c>
      <c r="N44" s="48"/>
      <c r="O44" s="9"/>
      <c r="P44" s="4">
        <f>SUM(P12:P43)</f>
        <v>176660.49000000002</v>
      </c>
    </row>
    <row r="45" spans="1:16" ht="15" customHeight="1">
      <c r="A45" s="49" t="s">
        <v>25</v>
      </c>
      <c r="B45" s="50"/>
      <c r="C45" s="50"/>
      <c r="D45" s="10"/>
      <c r="E45" s="10"/>
      <c r="F45" s="10"/>
      <c r="G45" s="11">
        <f>P44</f>
        <v>176660.49000000002</v>
      </c>
      <c r="H45" s="10" t="s">
        <v>24</v>
      </c>
      <c r="I45" s="10"/>
      <c r="J45" s="10"/>
      <c r="K45" s="10"/>
      <c r="L45" s="10"/>
      <c r="M45" s="10"/>
      <c r="N45" s="10"/>
      <c r="O45" s="10"/>
      <c r="P45" s="12"/>
    </row>
    <row r="46" spans="1:16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21"/>
      <c r="O46" s="22"/>
      <c r="P46" s="18"/>
    </row>
    <row r="47" spans="1:16">
      <c r="A47" s="13"/>
      <c r="B47" s="23"/>
      <c r="C47" s="14"/>
      <c r="D47" s="14"/>
      <c r="E47" s="14"/>
      <c r="F47" s="13"/>
      <c r="G47" s="18"/>
      <c r="H47" s="18"/>
      <c r="I47" s="20"/>
      <c r="J47" s="18"/>
      <c r="K47" s="18"/>
      <c r="L47" s="18"/>
      <c r="M47" s="18"/>
      <c r="N47" s="20"/>
      <c r="O47" s="18"/>
      <c r="P47" s="18"/>
    </row>
  </sheetData>
  <mergeCells count="60">
    <mergeCell ref="B41:C41"/>
    <mergeCell ref="B42:C42"/>
    <mergeCell ref="B43:C43"/>
    <mergeCell ref="A46:M46"/>
    <mergeCell ref="A45:C45"/>
    <mergeCell ref="A44:N44"/>
    <mergeCell ref="B39:C39"/>
    <mergeCell ref="B40:C40"/>
    <mergeCell ref="B18:C18"/>
    <mergeCell ref="B19:C19"/>
    <mergeCell ref="B21:C21"/>
    <mergeCell ref="B23:C23"/>
    <mergeCell ref="B27:C27"/>
    <mergeCell ref="B28:C28"/>
    <mergeCell ref="B29:C29"/>
    <mergeCell ref="B30:C30"/>
    <mergeCell ref="B38:C38"/>
    <mergeCell ref="B33:C33"/>
    <mergeCell ref="B34:C34"/>
    <mergeCell ref="B35:C35"/>
    <mergeCell ref="B36:C36"/>
    <mergeCell ref="B31:C31"/>
    <mergeCell ref="A9:P9"/>
    <mergeCell ref="B12:C12"/>
    <mergeCell ref="B13:C13"/>
    <mergeCell ref="B14:C14"/>
    <mergeCell ref="A3:P3"/>
    <mergeCell ref="A6:B6"/>
    <mergeCell ref="C6:P6"/>
    <mergeCell ref="A7:B7"/>
    <mergeCell ref="C7:P7"/>
    <mergeCell ref="A8:P8"/>
    <mergeCell ref="P10:P11"/>
    <mergeCell ref="A10:A11"/>
    <mergeCell ref="B10:C11"/>
    <mergeCell ref="D10:D11"/>
    <mergeCell ref="N10:N11"/>
    <mergeCell ref="O10:O11"/>
    <mergeCell ref="M10:M11"/>
    <mergeCell ref="B15:C15"/>
    <mergeCell ref="B16:C16"/>
    <mergeCell ref="B26:C26"/>
    <mergeCell ref="B37:C37"/>
    <mergeCell ref="B24:C24"/>
    <mergeCell ref="B25:C25"/>
    <mergeCell ref="B17:C17"/>
    <mergeCell ref="B22:C22"/>
    <mergeCell ref="B20:C20"/>
    <mergeCell ref="J10:J11"/>
    <mergeCell ref="E10:E11"/>
    <mergeCell ref="F10:F11"/>
    <mergeCell ref="K10:K11"/>
    <mergeCell ref="L10:L11"/>
    <mergeCell ref="B32:C32"/>
    <mergeCell ref="A12:A15"/>
    <mergeCell ref="A16:A18"/>
    <mergeCell ref="A24:A27"/>
    <mergeCell ref="A28:A30"/>
    <mergeCell ref="A19:A20"/>
    <mergeCell ref="A21:A22"/>
  </mergeCells>
  <pageMargins left="0.39370078740157483" right="0.39370078740157483" top="0.39370078740157483" bottom="0.39370078740157483" header="0" footer="0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