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боснование Н(М)ЦК" sheetId="1" state="visible" r:id="rId1"/>
  </sheets>
  <calcPr/>
</workbook>
</file>

<file path=xl/sharedStrings.xml><?xml version="1.0" encoding="utf-8"?>
<sst xmlns="http://schemas.openxmlformats.org/spreadsheetml/2006/main" count="52" uniqueCount="52">
  <si>
    <t xml:space="preserve"> к ИЗВЕЩЕНИЮ №
О ПРОВЕДЕНИИ ЭЛЕКТРОННОЙ ПРОЦЕДУРЫ
С ИСПОЛЬЗОВАНИЕМ ЕДИНОГО АГРЕГАТОРА ТОРГОВЛИ
НА ПРАВО ЗАКЛЮЧЕНИЯ КОНТРАКТА НА ОКАЗАНИЕ УСЛУГ 
ПО НЕЗАВИСИМОЙ ТЕХНИЧЕСКОЙ ЭКСПЕРТИЗЕ ОСНОВНЫХ СРЕДСТВ И МАТЕРИАЛЬНЫХ ЗАПАСОВ 
ОБОСНОВАНИЕ НАЧАЛЬНОЙ (МАКСИМАЛЬНОЙ) ЦЕНЫ КОНТРАКТА 
ИКЗ №261780536502178050100100540490000000 </t>
  </si>
  <si>
    <t xml:space="preserve"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 </t>
  </si>
  <si>
    <t xml:space="preserve">Предмет контракта:</t>
  </si>
  <si>
    <t xml:space="preserve">Оказание услуг по независимой технической экспертизе основных средств и материальных запасов  </t>
  </si>
  <si>
    <t xml:space="preserve">Дата подготовки обоснования начальной (максимальной) цены контракта: 18.03.2026</t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</si>
  <si>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контракта, </t>
    </r>
    <r>
      <rPr>
        <b/>
        <sz val="12"/>
        <rFont val="Times New Roman"/>
      </rPr>
      <t xml:space="preserve">не применяется.</t>
    </r>
  </si>
  <si>
    <t xml:space="preserve">Используемый метод определения начальной (максимальной) цены контракта: метод сопоставимых рыночных цен (анализ рынка).в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</t>
  </si>
  <si>
    <t xml:space="preserve">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заказчиком.
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</si>
  <si>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Значение «Рыночная стоимость» рассчитана по формуле: 
 где:
  - начальная (максимальная) цена единицы товара (работы, услуги),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информации. </t>
  </si>
  <si>
    <t xml:space="preserve">Пункт 1.2.9 таблица 1.2.9 пп. 1,2,3,4,6,8,9; пункт 2.6.40 таблица 2.6.40.1 пп. 5 Приказ Россельхознадзора от 09.10.2015 N 686 "Об утверждении нормативных затрат на обеспечение функций территориальных управлений Россельхознадзора" </t>
  </si>
  <si>
    <t xml:space="preserve">Реквизиты запросов ценовой информации:  № 0372100013226000053 от 25.02.2026</t>
  </si>
  <si>
    <t xml:space="preserve">№ п/п</t>
  </si>
  <si>
    <t xml:space="preserve">Наименование товара, работы, услуги по ОКПД/ КТРУ</t>
  </si>
  <si>
    <t xml:space="preserve">Наименование товара, работы, услуги, входящих в объект закупки</t>
  </si>
  <si>
    <t xml:space="preserve">Типовая принадлежность</t>
  </si>
  <si>
    <t xml:space="preserve">Единица измерения</t>
  </si>
  <si>
    <t xml:space="preserve">Кол-во &lt;Vi&gt;</t>
  </si>
  <si>
    <t xml:space="preserve">Цена за единицу измерения товара, работы, услуги ссогласно источникам ценовой информации, руб.</t>
  </si>
  <si>
    <t xml:space="preserve">Однородность совокупности значений выявленных цен, используемых в настоящем расчете</t>
  </si>
  <si>
    <t xml:space="preserve">Н(М)ЦК  
по позиции за ед, руб.*</t>
  </si>
  <si>
    <t xml:space="preserve">Цена за единицу с учетом приказа ФОИВ от 09.10.2015
№ 686 
(руб.) </t>
  </si>
  <si>
    <t xml:space="preserve">Н(М)ЦК   по позиции (п.4 ч.1 ст. 93 44-ФЗ)</t>
  </si>
  <si>
    <t xml:space="preserve">Итоговая Н(М)ЦК  цена по позиции, руб.*</t>
  </si>
  <si>
    <t xml:space="preserve">Начальная (максимальная) цена по позиции, руб.*</t>
  </si>
  <si>
    <t xml:space="preserve">Источник №1 
№ 04/125 от 03.03.2026</t>
  </si>
  <si>
    <t xml:space="preserve">Источник №2 
№ 13 от 02.03.2026</t>
  </si>
  <si>
    <t xml:space="preserve">Источник №3
 № б/н от 27.02.2026</t>
  </si>
  <si>
    <t xml:space="preserve">Средняя арифметическая величина цены за единицы &lt;ц&gt; </t>
  </si>
  <si>
    <t xml:space="preserve">Среднее квадратичное отклонение</t>
  </si>
  <si>
    <r>
      <t xml:space="preserve">Коэффициент вариации V (%)           </t>
    </r>
    <r>
      <rPr>
        <i/>
        <sz val="12"/>
        <rFont val="Times New Roman"/>
      </rPr>
      <t xml:space="preserve">         (не должен превышать 33%)</t>
    </r>
  </si>
  <si>
    <t xml:space="preserve">62.02.20.120                               Услуги по обследованию и экспертизе компьютерных систем</t>
  </si>
  <si>
    <t xml:space="preserve">Независимая техническая экспертиза автоматизированных рабочих мест</t>
  </si>
  <si>
    <t>Услуга</t>
  </si>
  <si>
    <t xml:space="preserve">Усл. ед.</t>
  </si>
  <si>
    <t xml:space="preserve">не более 505,00</t>
  </si>
  <si>
    <t xml:space="preserve">Независимая техническая экспертиза источников бесперебойного питания</t>
  </si>
  <si>
    <t xml:space="preserve">не более 500,00</t>
  </si>
  <si>
    <t xml:space="preserve">Независимая техническая экспертиза многофункциональных устройств, принтеров </t>
  </si>
  <si>
    <t xml:space="preserve">не более 450,00</t>
  </si>
  <si>
    <t xml:space="preserve">71.20.19.190                               Услуги по техническим испытаниям и анализу прочие, не включенные в другие группировки</t>
  </si>
  <si>
    <t xml:space="preserve">Независимая техническая экспертиза Фотоаппаратов (вр 244)</t>
  </si>
  <si>
    <t xml:space="preserve">не более 400,00 в 686 приказе п. 1.2.9, таблица 1.2.9. пп.4</t>
  </si>
  <si>
    <t xml:space="preserve">Независимая техническая экспертиза факсимильных аппаратов, веб-камер </t>
  </si>
  <si>
    <t xml:space="preserve">не более 300,00</t>
  </si>
  <si>
    <t xml:space="preserve">Независимая техническая экспертиза средств стационарной связи </t>
  </si>
  <si>
    <t xml:space="preserve">не более 236,67</t>
  </si>
  <si>
    <t xml:space="preserve">Независимая техническая экспертиза прочих основные средства, материальных запасов (вр. 244)</t>
  </si>
  <si>
    <t xml:space="preserve">не более 930,00</t>
  </si>
  <si>
    <t xml:space="preserve">Итоговая Начальная (максимальная) цена контракта (НМЦК)*, руб.</t>
  </si>
  <si>
    <t xml:space="preserve">*При определении НМЦК контракта Заказчиком применяется приказ № 567,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</si>
  <si>
    <t xml:space="preserve">081.00179759.18.Э.18737.26 "Эксплуатация объекта учета Рабочие станции общего назначения ТУ Россельхознадзора" </t>
  </si>
  <si>
    <t xml:space="preserve">Работник Контрактной службы: 
Главный специалист-эксперт отдела экономики, финансов и государственных закупок  ___________________________ Минина М.А.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</si>
</sst>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\ _₽"/>
    <numFmt numFmtId="161" formatCode="#,##0.00\ &quot;₽&quot;"/>
  </numFmts>
  <fonts count="11">
    <font>
      <sz val="10.000000"/>
      <color theme="1"/>
      <name val="Arial Cyr"/>
    </font>
    <font>
      <sz val="11.000000"/>
      <name val="Calibri"/>
    </font>
    <font>
      <sz val="11.000000"/>
      <color theme="1"/>
      <name val="Calibri"/>
      <scheme val="minor"/>
    </font>
    <font>
      <b/>
      <sz val="12.000000"/>
      <color theme="1"/>
      <name val="Times New Roman"/>
    </font>
    <font>
      <sz val="12.000000"/>
      <color theme="1"/>
      <name val="Times New Roman"/>
    </font>
    <font>
      <sz val="12.000000"/>
      <name val="Times New Roman"/>
    </font>
    <font>
      <sz val="14.000000"/>
      <name val="Times New Roman"/>
    </font>
    <font>
      <b/>
      <sz val="12.000000"/>
      <name val="Times New Roman"/>
    </font>
    <font>
      <sz val="10.000000"/>
      <name val="Times New Roman"/>
    </font>
    <font>
      <b val="0"/>
      <i val="0"/>
      <strike val="0"/>
      <u val="none"/>
      <sz val="12.000000"/>
      <name val="Times New Roman"/>
    </font>
    <font>
      <b/>
      <sz val="14.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5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4">
    <xf fontId="0" fillId="0" borderId="0" numFmtId="0" xfId="0"/>
    <xf fontId="0" fillId="0" borderId="0" numFmtId="0" xfId="0"/>
    <xf fontId="2" fillId="0" borderId="0" numFmtId="0" xfId="0" applyFont="1" applyAlignment="1">
      <alignment wrapText="1"/>
    </xf>
    <xf fontId="3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left" vertical="center" wrapText="1"/>
    </xf>
    <xf fontId="3" fillId="2" borderId="0" numFmtId="0" xfId="0" applyFont="1" applyFill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6" fillId="0" borderId="0" numFmtId="0" xfId="0" applyFont="1" applyAlignment="1">
      <alignment vertical="center"/>
    </xf>
    <xf fontId="5" fillId="0" borderId="1" numFmtId="0" xfId="0" applyFont="1" applyBorder="1" applyAlignment="1">
      <alignment horizontal="center" vertical="center" wrapText="1"/>
    </xf>
    <xf fontId="5" fillId="0" borderId="1" numFmtId="2" xfId="0" applyNumberFormat="1" applyFont="1" applyBorder="1" applyAlignment="1">
      <alignment horizontal="center" vertical="center" wrapText="1"/>
    </xf>
    <xf fontId="5" fillId="3" borderId="1" numFmtId="0" xfId="0" applyFont="1" applyFill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4" borderId="3" numFmtId="0" xfId="0" applyFont="1" applyFill="1" applyBorder="1" applyAlignment="1">
      <alignment horizontal="center" vertical="center" wrapText="1"/>
    </xf>
    <xf fontId="5" fillId="5" borderId="4" numFmtId="0" xfId="0" applyFont="1" applyFill="1" applyBorder="1" applyAlignment="1">
      <alignment horizontal="center" vertical="center" wrapText="1"/>
    </xf>
    <xf fontId="5" fillId="3" borderId="2" numFmtId="0" xfId="0" applyFont="1" applyFill="1" applyBorder="1" applyAlignment="1">
      <alignment horizontal="center" vertical="center" wrapText="1"/>
    </xf>
    <xf fontId="7" fillId="6" borderId="1" numFmtId="0" xfId="0" applyFont="1" applyFill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center" wrapText="1"/>
    </xf>
    <xf fontId="5" fillId="4" borderId="0" numFmtId="0" xfId="0" applyFont="1" applyFill="1" applyAlignment="1">
      <alignment horizontal="center" vertical="center" wrapText="1"/>
    </xf>
    <xf fontId="5" fillId="0" borderId="1" numFmtId="0" xfId="0" applyFont="1" applyBorder="1" applyAlignment="1">
      <alignment horizontal="center" wrapText="1"/>
    </xf>
    <xf fontId="5" fillId="6" borderId="1" numFmtId="0" xfId="0" applyFont="1" applyFill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8" fillId="7" borderId="1" numFmtId="0" xfId="0" applyFont="1" applyFill="1" applyBorder="1" applyAlignment="1">
      <alignment horizontal="center" vertical="center" wrapText="1"/>
    </xf>
    <xf fontId="9" fillId="7" borderId="0" numFmtId="0" xfId="0" applyFont="1" applyFill="1" applyAlignment="1">
      <alignment horizontal="left" vertical="center" wrapText="1"/>
    </xf>
    <xf fontId="4" fillId="6" borderId="1" numFmtId="160" xfId="0" applyNumberFormat="1" applyFont="1" applyFill="1" applyBorder="1" applyAlignment="1">
      <alignment horizontal="center" vertical="center" wrapText="1"/>
    </xf>
    <xf fontId="5" fillId="0" borderId="1" numFmtId="160" xfId="0" applyNumberFormat="1" applyFont="1" applyBorder="1" applyAlignment="1">
      <alignment horizontal="center" vertical="center" wrapText="1"/>
    </xf>
    <xf fontId="5" fillId="0" borderId="1" numFmtId="4" xfId="0" applyNumberFormat="1" applyFont="1" applyBorder="1" applyAlignment="1">
      <alignment horizontal="center" vertical="center" wrapText="1"/>
    </xf>
    <xf fontId="5" fillId="0" borderId="1" numFmtId="161" xfId="0" applyNumberFormat="1" applyFont="1" applyBorder="1" applyAlignment="1">
      <alignment horizontal="center" vertical="center" wrapText="1"/>
    </xf>
    <xf fontId="5" fillId="0" borderId="6" numFmtId="161" xfId="0" applyNumberFormat="1" applyFont="1" applyBorder="1" applyAlignment="1">
      <alignment horizontal="center" vertical="center" wrapText="1"/>
    </xf>
    <xf fontId="5" fillId="5" borderId="8" numFmtId="161" xfId="0" applyNumberFormat="1" applyFont="1" applyFill="1" applyBorder="1" applyAlignment="1">
      <alignment horizontal="center" vertical="center" wrapText="1"/>
    </xf>
    <xf fontId="5" fillId="3" borderId="8" numFmtId="161" xfId="0" applyNumberFormat="1" applyFont="1" applyFill="1" applyBorder="1" applyAlignment="1">
      <alignment horizontal="center" vertical="center" wrapText="1"/>
    </xf>
    <xf fontId="9" fillId="7" borderId="1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5" fillId="7" borderId="1" numFmtId="0" xfId="0" applyFont="1" applyFill="1" applyBorder="1" applyAlignment="1">
      <alignment horizontal="left" vertical="center" wrapText="1"/>
    </xf>
    <xf fontId="8" fillId="8" borderId="1" numFmtId="0" xfId="0" applyFont="1" applyFill="1" applyBorder="1" applyAlignment="1">
      <alignment horizontal="center" vertical="center" wrapText="1"/>
    </xf>
    <xf fontId="5" fillId="8" borderId="1" numFmtId="0" xfId="0" applyFont="1" applyFill="1" applyBorder="1" applyAlignment="1">
      <alignment horizontal="center" vertical="center" wrapText="1"/>
    </xf>
    <xf fontId="5" fillId="8" borderId="1" numFmtId="161" xfId="0" applyNumberFormat="1" applyFont="1" applyFill="1" applyBorder="1" applyAlignment="1">
      <alignment horizontal="center" vertical="center" wrapText="1"/>
    </xf>
    <xf fontId="5" fillId="6" borderId="1" numFmtId="160" xfId="0" applyNumberFormat="1" applyFont="1" applyFill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7" fillId="0" borderId="9" numFmtId="0" xfId="0" applyFont="1" applyBorder="1" applyAlignment="1">
      <alignment horizontal="center" vertical="center" wrapText="1"/>
    </xf>
    <xf fontId="7" fillId="5" borderId="8" numFmtId="161" xfId="0" applyNumberFormat="1" applyFont="1" applyFill="1" applyBorder="1" applyAlignment="1">
      <alignment horizontal="center" vertical="center" wrapText="1"/>
    </xf>
    <xf fontId="7" fillId="3" borderId="8" numFmtId="161" xfId="0" applyNumberFormat="1" applyFont="1" applyFill="1" applyBorder="1" applyAlignment="1">
      <alignment horizontal="center" vertical="center" wrapText="1"/>
    </xf>
    <xf fontId="5" fillId="0" borderId="1" numFmtId="0" xfId="0" applyFont="1" applyBorder="1" applyAlignment="1">
      <alignment horizontal="justify" vertical="center" wrapText="1"/>
    </xf>
    <xf fontId="5" fillId="0" borderId="5" numFmtId="0" xfId="0" applyFont="1" applyBorder="1" applyAlignment="1">
      <alignment horizontal="justify" vertical="center" wrapText="1"/>
    </xf>
    <xf fontId="7" fillId="0" borderId="6" numFmtId="161" xfId="0" applyNumberFormat="1" applyFont="1" applyBorder="1" applyAlignment="1">
      <alignment horizontal="center" vertical="center" wrapText="1"/>
    </xf>
    <xf fontId="7" fillId="0" borderId="10" numFmtId="0" xfId="0" applyFont="1" applyBorder="1" applyAlignment="1">
      <alignment horizontal="center" vertical="center" wrapText="1"/>
    </xf>
    <xf fontId="10" fillId="2" borderId="6" numFmtId="0" xfId="0" applyFont="1" applyFill="1" applyBorder="1" applyAlignment="1">
      <alignment horizontal="center" vertical="center" wrapText="1"/>
    </xf>
    <xf fontId="10" fillId="2" borderId="9" numFmtId="0" xfId="0" applyFont="1" applyFill="1" applyBorder="1" applyAlignment="1">
      <alignment horizontal="center" vertical="center" wrapText="1"/>
    </xf>
    <xf fontId="5" fillId="9" borderId="1" numFmtId="0" xfId="0" applyFont="1" applyFill="1" applyBorder="1" applyAlignment="1">
      <alignment horizontal="left" vertical="center" wrapText="1"/>
    </xf>
    <xf fontId="0" fillId="0" borderId="0" numFmtId="161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</xdr:col>
      <xdr:colOff>1943100</xdr:colOff>
      <xdr:row>7</xdr:row>
      <xdr:rowOff>106411</xdr:rowOff>
    </xdr:from>
    <xdr:to>
      <xdr:col>4</xdr:col>
      <xdr:colOff>725098</xdr:colOff>
      <xdr:row>7</xdr:row>
      <xdr:rowOff>561974</xdr:rowOff>
    </xdr:to>
    <xdr:pic>
      <xdr:nvPicPr>
        <xdr:cNvPr id="2" name="Рисунок 7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4143375" y="4868911"/>
          <a:ext cx="2172898" cy="455563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topLeftCell="A19" zoomScale="100" workbookViewId="0">
      <selection activeCell="A4" activeCellId="0" sqref="A4:O4"/>
    </sheetView>
  </sheetViews>
  <sheetFormatPr defaultRowHeight="12.75" customHeight="1"/>
  <cols>
    <col customWidth="1" min="1" max="1" width="5.5703125"/>
    <col customWidth="1" min="2" max="2" style="1" width="29.7109375"/>
    <col customWidth="1" min="3" max="3" width="30.28125"/>
    <col customWidth="1" min="4" max="4" style="1" width="12.7109375"/>
    <col customWidth="1" min="5" max="5" width="11"/>
    <col customWidth="1" min="6" max="6" width="8.28125"/>
    <col customWidth="1" min="7" max="7" width="15.7109375"/>
    <col customWidth="1" min="8" max="8" width="17.140625"/>
    <col customWidth="1" min="9" max="9" width="17.5703125"/>
    <col customWidth="1" min="10" max="10" width="18.7109375"/>
    <col customWidth="1" min="11" max="11" width="16"/>
    <col customWidth="1" min="12" max="12" width="15.140625"/>
    <col customWidth="1" min="13" max="13" width="17"/>
    <col customWidth="1" min="14" max="16" style="1" width="17"/>
    <col customWidth="1" min="17" max="17" style="1" width="22.00390625"/>
  </cols>
  <sheetData>
    <row r="1" s="2" customFormat="1" ht="108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</row>
    <row r="2" s="2" customFormat="1" ht="60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"/>
    </row>
    <row r="3" s="2" customFormat="1" ht="37.5" customHeight="1">
      <c r="A3" s="5" t="s">
        <v>2</v>
      </c>
      <c r="B3" s="5"/>
      <c r="C3" s="5"/>
      <c r="D3" s="5"/>
      <c r="E3" s="6" t="s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"/>
    </row>
    <row r="4" s="2" customFormat="1" ht="37.5" customHeight="1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"/>
    </row>
    <row r="5" s="2" customFormat="1" ht="37.5" customHeight="1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2"/>
    </row>
    <row r="6" s="2" customFormat="1" ht="53.25" customHeight="1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</row>
    <row r="7" s="2" customFormat="1" ht="99" customHeight="1">
      <c r="A7" s="7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"/>
    </row>
    <row r="8" s="8" customFormat="1" ht="136.5" customHeight="1">
      <c r="A8" s="7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="2" customFormat="1" ht="34.5" customHeight="1">
      <c r="A9" s="7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</row>
    <row r="10" s="2" customFormat="1" ht="27" customHeight="1">
      <c r="A10" s="7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2"/>
    </row>
    <row r="11" ht="59.25" customHeight="1">
      <c r="A11" s="9" t="s">
        <v>11</v>
      </c>
      <c r="B11" s="9" t="s">
        <v>12</v>
      </c>
      <c r="C11" s="9" t="s">
        <v>13</v>
      </c>
      <c r="D11" s="9" t="s">
        <v>14</v>
      </c>
      <c r="E11" s="9" t="s">
        <v>15</v>
      </c>
      <c r="F11" s="9" t="s">
        <v>16</v>
      </c>
      <c r="G11" s="9" t="s">
        <v>17</v>
      </c>
      <c r="H11" s="9"/>
      <c r="I11" s="9"/>
      <c r="J11" s="10" t="s">
        <v>18</v>
      </c>
      <c r="K11" s="10"/>
      <c r="L11" s="10"/>
      <c r="M11" s="11" t="s">
        <v>19</v>
      </c>
      <c r="N11" s="12" t="s">
        <v>20</v>
      </c>
      <c r="O11" s="13" t="s">
        <v>21</v>
      </c>
      <c r="P11" s="14" t="s">
        <v>22</v>
      </c>
      <c r="Q11" s="15" t="s">
        <v>23</v>
      </c>
    </row>
    <row r="12" ht="90">
      <c r="A12" s="9"/>
      <c r="B12" s="9"/>
      <c r="C12" s="9"/>
      <c r="D12" s="9"/>
      <c r="E12" s="9"/>
      <c r="F12" s="9"/>
      <c r="G12" s="16" t="s">
        <v>24</v>
      </c>
      <c r="H12" s="17" t="s">
        <v>25</v>
      </c>
      <c r="I12" s="17" t="s">
        <v>26</v>
      </c>
      <c r="J12" s="9" t="s">
        <v>27</v>
      </c>
      <c r="K12" s="9" t="s">
        <v>28</v>
      </c>
      <c r="L12" s="18" t="s">
        <v>29</v>
      </c>
      <c r="M12" s="11"/>
      <c r="N12" s="19"/>
      <c r="O12" s="20"/>
      <c r="P12" s="14"/>
      <c r="Q12" s="11"/>
    </row>
    <row r="13" ht="12.75" customHeight="1">
      <c r="A13" s="9">
        <v>1</v>
      </c>
      <c r="B13" s="9">
        <v>2</v>
      </c>
      <c r="C13" s="21">
        <v>3</v>
      </c>
      <c r="D13" s="9">
        <v>4</v>
      </c>
      <c r="E13" s="9">
        <v>5</v>
      </c>
      <c r="F13" s="21">
        <v>6</v>
      </c>
      <c r="G13" s="22">
        <v>7</v>
      </c>
      <c r="H13" s="9">
        <v>8</v>
      </c>
      <c r="I13" s="21">
        <v>9</v>
      </c>
      <c r="J13" s="9">
        <v>10</v>
      </c>
      <c r="K13" s="9">
        <v>11</v>
      </c>
      <c r="L13" s="21">
        <v>12</v>
      </c>
      <c r="M13" s="9">
        <v>13</v>
      </c>
      <c r="N13" s="9"/>
      <c r="O13" s="23"/>
      <c r="P13" s="24"/>
      <c r="Q13" s="24"/>
    </row>
    <row r="14" s="1" customFormat="1" ht="64.5" customHeight="1">
      <c r="A14" s="9">
        <v>1</v>
      </c>
      <c r="B14" s="25" t="s">
        <v>30</v>
      </c>
      <c r="C14" s="26" t="s">
        <v>31</v>
      </c>
      <c r="D14" s="9" t="s">
        <v>32</v>
      </c>
      <c r="E14" s="9" t="s">
        <v>33</v>
      </c>
      <c r="F14" s="9">
        <v>2</v>
      </c>
      <c r="G14" s="27">
        <v>500</v>
      </c>
      <c r="H14" s="28">
        <v>505</v>
      </c>
      <c r="I14" s="28">
        <v>500</v>
      </c>
      <c r="J14" s="28">
        <f t="shared" ref="J14:J20" si="0">AVERAGE(G14:I14)</f>
        <v>501.66666666666669</v>
      </c>
      <c r="K14" s="28">
        <f t="shared" ref="K14:K20" si="1">SQRT(((SUM((POWER(G14-J14,2)),(POWER(H14-J14,2)),(POWER(I14-J14,2))))/(3-1)))</f>
        <v>2.8867513459481287</v>
      </c>
      <c r="L14" s="29">
        <f t="shared" ref="L14:L20" si="2">K14/J14*100</f>
        <v>0.57543216198301561</v>
      </c>
      <c r="M14" s="28">
        <f t="shared" ref="M14:M20" si="3">ROUND(J14,2)</f>
        <v>501.67000000000002</v>
      </c>
      <c r="N14" s="30" t="s">
        <v>34</v>
      </c>
      <c r="O14" s="31">
        <f t="shared" ref="O14:O20" si="4">G14</f>
        <v>500</v>
      </c>
      <c r="P14" s="32">
        <f t="shared" ref="P14:P20" si="5">O14*F14</f>
        <v>1000</v>
      </c>
      <c r="Q14" s="33">
        <f t="shared" ref="Q14:Q20" si="6">M14*F14</f>
        <v>1003.34</v>
      </c>
    </row>
    <row r="15" s="1" customFormat="1" ht="54" customHeight="1">
      <c r="A15" s="9">
        <v>2</v>
      </c>
      <c r="B15" s="25" t="s">
        <v>30</v>
      </c>
      <c r="C15" s="34" t="s">
        <v>35</v>
      </c>
      <c r="D15" s="35" t="s">
        <v>32</v>
      </c>
      <c r="E15" s="9" t="s">
        <v>33</v>
      </c>
      <c r="F15" s="36">
        <v>3</v>
      </c>
      <c r="G15" s="27">
        <v>490</v>
      </c>
      <c r="H15" s="28">
        <v>500</v>
      </c>
      <c r="I15" s="28">
        <v>495</v>
      </c>
      <c r="J15" s="28">
        <f t="shared" si="0"/>
        <v>495</v>
      </c>
      <c r="K15" s="28">
        <f t="shared" si="1"/>
        <v>5</v>
      </c>
      <c r="L15" s="29">
        <f t="shared" si="2"/>
        <v>1.0101010101010102</v>
      </c>
      <c r="M15" s="28">
        <f t="shared" si="3"/>
        <v>495</v>
      </c>
      <c r="N15" s="30" t="s">
        <v>36</v>
      </c>
      <c r="O15" s="31">
        <f t="shared" si="4"/>
        <v>490</v>
      </c>
      <c r="P15" s="32">
        <f t="shared" si="5"/>
        <v>1470</v>
      </c>
      <c r="Q15" s="33">
        <f t="shared" si="6"/>
        <v>1485</v>
      </c>
    </row>
    <row r="16" ht="69.75" customHeight="1">
      <c r="A16" s="9">
        <v>3</v>
      </c>
      <c r="B16" s="25" t="s">
        <v>30</v>
      </c>
      <c r="C16" s="37" t="s">
        <v>37</v>
      </c>
      <c r="D16" s="9" t="s">
        <v>32</v>
      </c>
      <c r="E16" s="9" t="s">
        <v>33</v>
      </c>
      <c r="F16" s="36">
        <v>6</v>
      </c>
      <c r="G16" s="27">
        <v>440</v>
      </c>
      <c r="H16" s="28">
        <v>450</v>
      </c>
      <c r="I16" s="28">
        <v>445</v>
      </c>
      <c r="J16" s="28">
        <f t="shared" si="0"/>
        <v>445</v>
      </c>
      <c r="K16" s="28">
        <f t="shared" si="1"/>
        <v>5</v>
      </c>
      <c r="L16" s="29">
        <f t="shared" si="2"/>
        <v>1.1235955056179776</v>
      </c>
      <c r="M16" s="28">
        <f t="shared" si="3"/>
        <v>445</v>
      </c>
      <c r="N16" s="30" t="s">
        <v>38</v>
      </c>
      <c r="O16" s="31">
        <f t="shared" si="4"/>
        <v>440</v>
      </c>
      <c r="P16" s="32">
        <f t="shared" si="5"/>
        <v>2640</v>
      </c>
      <c r="Q16" s="33">
        <f t="shared" si="6"/>
        <v>2670</v>
      </c>
    </row>
    <row r="17" s="1" customFormat="1" ht="59.25" customHeight="1">
      <c r="A17" s="9">
        <v>4</v>
      </c>
      <c r="B17" s="38" t="s">
        <v>39</v>
      </c>
      <c r="C17" s="39" t="s">
        <v>40</v>
      </c>
      <c r="D17" s="35" t="s">
        <v>32</v>
      </c>
      <c r="E17" s="9" t="s">
        <v>33</v>
      </c>
      <c r="F17" s="36">
        <v>5</v>
      </c>
      <c r="G17" s="27">
        <v>390</v>
      </c>
      <c r="H17" s="28">
        <v>400</v>
      </c>
      <c r="I17" s="28">
        <v>395</v>
      </c>
      <c r="J17" s="28">
        <f t="shared" si="0"/>
        <v>395</v>
      </c>
      <c r="K17" s="28">
        <f t="shared" si="1"/>
        <v>5</v>
      </c>
      <c r="L17" s="29">
        <f t="shared" si="2"/>
        <v>1.2658227848101267</v>
      </c>
      <c r="M17" s="28">
        <f t="shared" si="3"/>
        <v>395</v>
      </c>
      <c r="N17" s="40" t="s">
        <v>41</v>
      </c>
      <c r="O17" s="31">
        <f t="shared" si="4"/>
        <v>390</v>
      </c>
      <c r="P17" s="32">
        <f t="shared" si="5"/>
        <v>1950</v>
      </c>
      <c r="Q17" s="33">
        <f t="shared" si="6"/>
        <v>1975</v>
      </c>
    </row>
    <row r="18" s="1" customFormat="1" ht="53.25" customHeight="1">
      <c r="A18" s="9">
        <v>5</v>
      </c>
      <c r="B18" s="25" t="s">
        <v>30</v>
      </c>
      <c r="C18" s="37" t="s">
        <v>42</v>
      </c>
      <c r="D18" s="9" t="s">
        <v>32</v>
      </c>
      <c r="E18" s="9" t="s">
        <v>33</v>
      </c>
      <c r="F18" s="36">
        <v>2</v>
      </c>
      <c r="G18" s="27">
        <v>300</v>
      </c>
      <c r="H18" s="28">
        <v>300</v>
      </c>
      <c r="I18" s="28">
        <v>300</v>
      </c>
      <c r="J18" s="28">
        <f t="shared" si="0"/>
        <v>300</v>
      </c>
      <c r="K18" s="28">
        <f t="shared" si="1"/>
        <v>0</v>
      </c>
      <c r="L18" s="29">
        <f t="shared" si="2"/>
        <v>0</v>
      </c>
      <c r="M18" s="28">
        <f t="shared" si="3"/>
        <v>300</v>
      </c>
      <c r="N18" s="30" t="s">
        <v>43</v>
      </c>
      <c r="O18" s="31">
        <f t="shared" si="4"/>
        <v>300</v>
      </c>
      <c r="P18" s="32">
        <f t="shared" si="5"/>
        <v>600</v>
      </c>
      <c r="Q18" s="33">
        <f t="shared" si="6"/>
        <v>600</v>
      </c>
    </row>
    <row r="19" s="1" customFormat="1" ht="51.75" customHeight="1">
      <c r="A19" s="9">
        <v>6</v>
      </c>
      <c r="B19" s="25" t="s">
        <v>30</v>
      </c>
      <c r="C19" s="37" t="s">
        <v>44</v>
      </c>
      <c r="D19" s="35" t="s">
        <v>32</v>
      </c>
      <c r="E19" s="9" t="s">
        <v>33</v>
      </c>
      <c r="F19" s="9">
        <v>1</v>
      </c>
      <c r="G19" s="41">
        <v>230</v>
      </c>
      <c r="H19" s="28">
        <v>235</v>
      </c>
      <c r="I19" s="28">
        <v>235</v>
      </c>
      <c r="J19" s="28">
        <f t="shared" si="0"/>
        <v>233.33333333333334</v>
      </c>
      <c r="K19" s="28">
        <f t="shared" si="1"/>
        <v>2.8867513459481291</v>
      </c>
      <c r="L19" s="29">
        <f t="shared" si="2"/>
        <v>1.2371791482634837</v>
      </c>
      <c r="M19" s="28">
        <f t="shared" si="3"/>
        <v>233.33000000000001</v>
      </c>
      <c r="N19" s="30" t="s">
        <v>45</v>
      </c>
      <c r="O19" s="31">
        <f t="shared" si="4"/>
        <v>230</v>
      </c>
      <c r="P19" s="32">
        <f t="shared" si="5"/>
        <v>230</v>
      </c>
      <c r="Q19" s="33">
        <f t="shared" si="6"/>
        <v>233.33000000000001</v>
      </c>
    </row>
    <row r="20" s="1" customFormat="1" ht="67.5" customHeight="1">
      <c r="A20" s="9">
        <v>7</v>
      </c>
      <c r="B20" s="25" t="s">
        <v>39</v>
      </c>
      <c r="C20" s="37" t="s">
        <v>46</v>
      </c>
      <c r="D20" s="9" t="s">
        <v>32</v>
      </c>
      <c r="E20" s="9" t="s">
        <v>33</v>
      </c>
      <c r="F20" s="9">
        <v>10</v>
      </c>
      <c r="G20" s="41">
        <v>170</v>
      </c>
      <c r="H20" s="28">
        <v>180</v>
      </c>
      <c r="I20" s="28">
        <v>170</v>
      </c>
      <c r="J20" s="28">
        <f t="shared" si="0"/>
        <v>173.33333333333334</v>
      </c>
      <c r="K20" s="28">
        <f t="shared" si="1"/>
        <v>5.7735026918962573</v>
      </c>
      <c r="L20" s="29">
        <f t="shared" si="2"/>
        <v>3.330866937632456</v>
      </c>
      <c r="M20" s="28">
        <f t="shared" si="3"/>
        <v>173.33000000000001</v>
      </c>
      <c r="N20" s="30" t="s">
        <v>47</v>
      </c>
      <c r="O20" s="31">
        <f t="shared" si="4"/>
        <v>170</v>
      </c>
      <c r="P20" s="32">
        <f t="shared" si="5"/>
        <v>1700</v>
      </c>
      <c r="Q20" s="33">
        <f t="shared" si="6"/>
        <v>1733.3000000000002</v>
      </c>
    </row>
    <row r="21" ht="27.75" customHeight="1">
      <c r="A21" s="42" t="s">
        <v>48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4">
        <f>SUM(P14:P20)</f>
        <v>9590</v>
      </c>
      <c r="Q21" s="45">
        <f>SUM(Q14:Q20)</f>
        <v>9699.9700000000012</v>
      </c>
    </row>
    <row r="22" ht="78" customHeight="1">
      <c r="A22" s="46" t="s">
        <v>49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7"/>
      <c r="Q22" s="47"/>
    </row>
    <row r="23" ht="78" customHeight="1">
      <c r="A23" s="48">
        <f>F19*G19+F18*G18+F16*G16+F15*G15+F14*G14</f>
        <v>5940</v>
      </c>
      <c r="B23" s="43"/>
      <c r="C23" s="43"/>
      <c r="D23" s="43"/>
      <c r="E23" s="43"/>
      <c r="F23" s="43"/>
      <c r="G23" s="49"/>
      <c r="H23" s="50" t="s">
        <v>50</v>
      </c>
      <c r="I23" s="51"/>
      <c r="J23" s="51"/>
      <c r="K23" s="51"/>
      <c r="L23" s="51"/>
      <c r="M23" s="51"/>
      <c r="N23" s="51"/>
      <c r="O23" s="51"/>
      <c r="P23" s="51"/>
      <c r="Q23" s="51"/>
    </row>
    <row r="24" ht="66" customHeight="1">
      <c r="A24" s="52" t="s">
        <v>51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31" ht="12.75" customHeight="1">
      <c r="P31" s="53"/>
    </row>
  </sheetData>
  <mergeCells count="29">
    <mergeCell ref="A1:Q1"/>
    <mergeCell ref="A2:Q2"/>
    <mergeCell ref="A3:D3"/>
    <mergeCell ref="E3:Q3"/>
    <mergeCell ref="A4:Q4"/>
    <mergeCell ref="A5:Q5"/>
    <mergeCell ref="A6:Q6"/>
    <mergeCell ref="A7:Q7"/>
    <mergeCell ref="A8:Q8"/>
    <mergeCell ref="A9:Q9"/>
    <mergeCell ref="A10:Q10"/>
    <mergeCell ref="A11:A12"/>
    <mergeCell ref="B11:B12"/>
    <mergeCell ref="C11:C12"/>
    <mergeCell ref="D11:D12"/>
    <mergeCell ref="E11:E12"/>
    <mergeCell ref="F11:F12"/>
    <mergeCell ref="G11:I11"/>
    <mergeCell ref="J11:L11"/>
    <mergeCell ref="M11:M12"/>
    <mergeCell ref="N11:N12"/>
    <mergeCell ref="O11:O12"/>
    <mergeCell ref="P11:P12"/>
    <mergeCell ref="Q11:Q12"/>
    <mergeCell ref="A21:O21"/>
    <mergeCell ref="A22:Q22"/>
    <mergeCell ref="A23:G23"/>
    <mergeCell ref="H23:Q23"/>
    <mergeCell ref="A24:Q24"/>
  </mergeCells>
  <printOptions headings="0" gridLines="0"/>
  <pageMargins left="0.19685039370078738" right="0.19685039370078738" top="0.19685039370078738" bottom="0.19685039370078738" header="0.29999999999999999" footer="0.29999999999999999"/>
  <pageSetup paperSize="9" scale="49" firstPageNumber="1" fitToWidth="0" fitToHeight="0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Mobile Office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minina-ma</cp:lastModifiedBy>
  <cp:revision>42</cp:revision>
  <dcterms:created xsi:type="dcterms:W3CDTF">2009-03-30T10:16:00Z</dcterms:created>
  <dcterms:modified xsi:type="dcterms:W3CDTF">2026-05-29T07:44:24Z</dcterms:modified>
  <cp:version>786432</cp:version>
</cp:coreProperties>
</file>