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9" i="2" l="1"/>
  <c r="O19" i="2" s="1"/>
  <c r="L19" i="2"/>
  <c r="M19" i="2" l="1"/>
  <c r="N19" i="2" s="1"/>
  <c r="C16" i="2" l="1"/>
</calcChain>
</file>

<file path=xl/sharedStrings.xml><?xml version="1.0" encoding="utf-8"?>
<sst xmlns="http://schemas.openxmlformats.org/spreadsheetml/2006/main" count="55" uniqueCount="49">
  <si>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</si>
  <si>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</si>
  <si>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</si>
  <si>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</si>
  <si>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</si>
  <si>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</si>
  <si>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</si>
  <si>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</si>
  <si>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</si>
  <si>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</si>
  <si>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</si>
  <si>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</si>
  <si>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</si>
  <si>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</si>
  <si>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</si>
  <si>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</si>
  <si>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</si>
  <si>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</si>
  <si>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</si>
  <si>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</si>
  <si>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</si>
  <si>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</si>
  <si>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</si>
  <si>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</si>
  <si>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</si>
  <si>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</si>
  <si>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</si>
  <si>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</si>
  <si>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</si>
  <si>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</si>
  <si>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</si>
  <si>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</si>
  <si>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</si>
  <si>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</si>
  <si>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</si>
  <si>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</si>
  <si>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</si>
  <si>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</si>
  <si>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см.таблицу</t>
  </si>
  <si>
    <t>В соответствии с описанием объекта закупки (Приложение № 1)</t>
  </si>
  <si>
    <t>штука</t>
  </si>
  <si>
    <r>
      <t>Расчет выполнил:начальник ОМПР СКФ ФГБУ ЦЭПП МЧС России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Ф.С.Абакарова</t>
    </r>
    <r>
      <rPr>
        <sz val="11"/>
        <color theme="1"/>
        <rFont val="Calibri"/>
        <family val="2"/>
        <charset val="204"/>
        <scheme val="minor"/>
      </rPr>
      <t xml:space="preserve">          Проверил: главный бухгалтер СКФ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Т.В. Колмыкова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 Начальник СКФ ФГБУ ЦЭПП МЧС России                     ___________________П.Р. Кинасов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
Руководитель контрактной службы                                                ____________________А.П. Чернявская</t>
    </r>
  </si>
  <si>
    <t>Аппарат для измерения артериального давления анероидный механический</t>
  </si>
  <si>
    <t>шт.</t>
  </si>
  <si>
    <t>Ценовое предложение №1. В-119-814 от 17.08.2026г.</t>
  </si>
  <si>
    <t>Ценовое предложение №2. В-119-817 от 18.08.2026г.</t>
  </si>
  <si>
    <t>Ценовое предложение №3. В-119-819 от 18.08.2026г.</t>
  </si>
  <si>
    <t xml:space="preserve"> Поставка медицинского оборудования (аппаратов для измерения артериального давления) для нужд Северо-Кавказского филиала ФГБУ ЦЭПП МЧС России</t>
  </si>
  <si>
    <t xml:space="preserve">Поставка медицинского оборудования (аппаратов для измерения артериального давления) для нужд Северо-Кавказского филиала ФГБУ ЦЭПП МЧС России в 2026г.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</si>
</sst>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1" fillId="6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10</xdr:row>
      <xdr:rowOff>22150</xdr:rowOff>
    </xdr:from>
    <xdr:to>
      <xdr:col>5</xdr:col>
      <xdr:colOff>207729</xdr:colOff>
      <xdr:row>10</xdr:row>
      <xdr:rowOff>697761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939800</xdr:colOff>
      <xdr:row>12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8</xdr:row>
      <xdr:rowOff>71689</xdr:rowOff>
    </xdr:from>
    <xdr:to>
      <xdr:col>5</xdr:col>
      <xdr:colOff>683732</xdr:colOff>
      <xdr:row>8</xdr:row>
      <xdr:rowOff>609157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="90" zoomScaleNormal="90" workbookViewId="0">
      <selection activeCell="T15" sqref="T15"/>
    </sheetView>
  </sheetViews>
  <sheetFormatPr defaultRowHeight="15" x14ac:dyDescent="0.25"/>
  <cols>
    <col min="1" max="1" width="5.28515625" customWidth="1"/>
    <col min="2" max="2" width="46" customWidth="1"/>
    <col min="3" max="3" width="10.85546875" customWidth="1"/>
    <col min="4" max="4" width="11.140625" customWidth="1"/>
    <col min="5" max="5" width="17.85546875" customWidth="1"/>
    <col min="6" max="6" width="16.42578125" customWidth="1"/>
    <col min="7" max="7" width="18.28515625" customWidth="1"/>
    <col min="8" max="8" width="14.140625" hidden="1" customWidth="1"/>
    <col min="9" max="9" width="14.28515625" hidden="1" customWidth="1"/>
    <col min="10" max="10" width="17" customWidth="1"/>
    <col min="11" max="11" width="19.7109375" customWidth="1"/>
    <col min="12" max="12" width="11.5703125" bestFit="1" customWidth="1"/>
    <col min="13" max="13" width="8.28515625" customWidth="1"/>
    <col min="14" max="14" width="18.85546875" customWidth="1"/>
    <col min="15" max="15" width="28" customWidth="1"/>
  </cols>
  <sheetData>
    <row r="1" spans="1:15" ht="44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51" t="s">
        <v>23</v>
      </c>
      <c r="L1" s="51"/>
      <c r="M1" s="51"/>
      <c r="N1" s="51"/>
      <c r="O1" s="51"/>
    </row>
    <row r="2" spans="1:15" ht="18.75" x14ac:dyDescent="0.25">
      <c r="A2" s="52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ht="10.5" customHeight="1" thickBot="1" x14ac:dyDescent="0.3">
      <c r="A3" s="54" t="s">
        <v>25</v>
      </c>
      <c r="B3" s="55"/>
      <c r="C3" s="55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</row>
    <row r="4" spans="1:15" ht="30" customHeight="1" thickBot="1" x14ac:dyDescent="0.3">
      <c r="A4" s="56"/>
      <c r="B4" s="57"/>
      <c r="C4" s="57"/>
      <c r="D4" s="12" t="s">
        <v>0</v>
      </c>
      <c r="E4" s="61" t="s">
        <v>26</v>
      </c>
      <c r="F4" s="61"/>
      <c r="G4" s="61"/>
      <c r="H4" s="61" t="s">
        <v>27</v>
      </c>
      <c r="I4" s="61"/>
      <c r="J4" s="61"/>
      <c r="K4" s="61"/>
      <c r="L4" s="61" t="s">
        <v>37</v>
      </c>
      <c r="M4" s="61"/>
      <c r="N4" s="61" t="s">
        <v>28</v>
      </c>
      <c r="O4" s="61"/>
    </row>
    <row r="5" spans="1:15" ht="68.25" customHeight="1" thickBot="1" x14ac:dyDescent="0.3">
      <c r="A5" s="56"/>
      <c r="B5" s="57"/>
      <c r="C5" s="57"/>
      <c r="D5" s="12">
        <v>1</v>
      </c>
      <c r="E5" s="62" t="s">
        <v>47</v>
      </c>
      <c r="F5" s="62"/>
      <c r="G5" s="62"/>
      <c r="H5" s="62" t="s">
        <v>39</v>
      </c>
      <c r="I5" s="62"/>
      <c r="J5" s="62"/>
      <c r="K5" s="62"/>
      <c r="L5" s="61" t="s">
        <v>38</v>
      </c>
      <c r="M5" s="61"/>
      <c r="N5" s="61" t="s">
        <v>40</v>
      </c>
      <c r="O5" s="61"/>
    </row>
    <row r="6" spans="1:15" ht="55.5" customHeight="1" x14ac:dyDescent="0.25">
      <c r="A6" s="36" t="s">
        <v>29</v>
      </c>
      <c r="B6" s="37"/>
      <c r="C6" s="37"/>
      <c r="D6" s="38" t="s">
        <v>30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40"/>
    </row>
    <row r="7" spans="1:15" ht="64.5" customHeight="1" x14ac:dyDescent="0.25">
      <c r="A7" s="41" t="s">
        <v>31</v>
      </c>
      <c r="B7" s="42"/>
      <c r="C7" s="43"/>
      <c r="D7" s="38"/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</row>
    <row r="8" spans="1:15" ht="15.75" customHeight="1" x14ac:dyDescent="0.25">
      <c r="A8" s="48" t="s">
        <v>15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5" ht="96" customHeight="1" x14ac:dyDescent="0.25">
      <c r="A9" s="41" t="s">
        <v>32</v>
      </c>
      <c r="B9" s="42"/>
      <c r="C9" s="43"/>
      <c r="D9" s="41" t="s">
        <v>33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7"/>
    </row>
    <row r="10" spans="1:15" ht="45.75" customHeight="1" x14ac:dyDescent="0.25">
      <c r="A10" s="36" t="s">
        <v>18</v>
      </c>
      <c r="B10" s="36"/>
      <c r="C10" s="36"/>
      <c r="D10" s="50" t="s">
        <v>21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56.25" customHeight="1" x14ac:dyDescent="0.25">
      <c r="A11" s="36" t="s">
        <v>34</v>
      </c>
      <c r="B11" s="36"/>
      <c r="C11" s="36"/>
      <c r="D11" s="36" t="s">
        <v>19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34.5" customHeight="1" x14ac:dyDescent="0.25">
      <c r="A12" s="36" t="s">
        <v>16</v>
      </c>
      <c r="B12" s="36"/>
      <c r="C12" s="36"/>
      <c r="D12" s="36" t="s">
        <v>35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ht="73.5" customHeight="1" x14ac:dyDescent="0.25">
      <c r="A13" s="63" t="s">
        <v>17</v>
      </c>
      <c r="B13" s="36"/>
      <c r="C13" s="36"/>
      <c r="D13" s="36" t="s">
        <v>36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15.75" customHeight="1" x14ac:dyDescent="0.25">
      <c r="A14" s="63" t="s">
        <v>11</v>
      </c>
      <c r="B14" s="36"/>
      <c r="C14" s="36"/>
      <c r="D14" s="36" t="s">
        <v>20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24" customHeight="1" x14ac:dyDescent="0.25">
      <c r="A15" s="34" t="s">
        <v>22</v>
      </c>
      <c r="B15" s="34"/>
      <c r="C15" s="35">
        <v>46252</v>
      </c>
      <c r="D15" s="3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40.5" customHeight="1" x14ac:dyDescent="0.25">
      <c r="A16" s="27" t="s">
        <v>11</v>
      </c>
      <c r="B16" s="28"/>
      <c r="C16" s="29">
        <f>SUMIF(O19:O19,"&gt;0")</f>
        <v>4813.333333333333</v>
      </c>
      <c r="D16" s="30"/>
      <c r="E16" s="31" t="s">
        <v>48</v>
      </c>
      <c r="F16" s="32"/>
      <c r="G16" s="32"/>
      <c r="H16" s="32"/>
      <c r="I16" s="32"/>
      <c r="J16" s="32"/>
      <c r="K16" s="32"/>
      <c r="L16" s="32"/>
      <c r="M16" s="32"/>
      <c r="N16" s="32"/>
      <c r="O16" s="33"/>
    </row>
    <row r="17" spans="1:18" ht="76.5" customHeight="1" x14ac:dyDescent="0.25">
      <c r="A17" s="20" t="s">
        <v>0</v>
      </c>
      <c r="B17" s="20" t="s">
        <v>1</v>
      </c>
      <c r="C17" s="25" t="s">
        <v>2</v>
      </c>
      <c r="D17" s="26"/>
      <c r="E17" s="17" t="s">
        <v>44</v>
      </c>
      <c r="F17" s="17" t="s">
        <v>45</v>
      </c>
      <c r="G17" s="17" t="s">
        <v>46</v>
      </c>
      <c r="H17" s="8" t="s">
        <v>13</v>
      </c>
      <c r="I17" s="8" t="s">
        <v>14</v>
      </c>
      <c r="J17" s="22" t="s">
        <v>10</v>
      </c>
      <c r="K17" s="20" t="s">
        <v>12</v>
      </c>
      <c r="L17" s="20" t="s">
        <v>8</v>
      </c>
      <c r="M17" s="20" t="s">
        <v>9</v>
      </c>
      <c r="N17" s="20" t="s">
        <v>6</v>
      </c>
      <c r="O17" s="22" t="s">
        <v>7</v>
      </c>
    </row>
    <row r="18" spans="1:18" ht="24" customHeight="1" x14ac:dyDescent="0.25">
      <c r="A18" s="21"/>
      <c r="B18" s="24"/>
      <c r="C18" s="9" t="s">
        <v>3</v>
      </c>
      <c r="D18" s="9" t="s">
        <v>4</v>
      </c>
      <c r="E18" s="8" t="s">
        <v>5</v>
      </c>
      <c r="F18" s="8" t="s">
        <v>5</v>
      </c>
      <c r="G18" s="8" t="s">
        <v>5</v>
      </c>
      <c r="H18" s="8" t="s">
        <v>5</v>
      </c>
      <c r="I18" s="8" t="s">
        <v>5</v>
      </c>
      <c r="J18" s="23"/>
      <c r="K18" s="21"/>
      <c r="L18" s="21"/>
      <c r="M18" s="21"/>
      <c r="N18" s="21"/>
      <c r="O18" s="23"/>
    </row>
    <row r="19" spans="1:18" ht="29.25" customHeight="1" x14ac:dyDescent="0.25">
      <c r="A19" s="13">
        <v>1</v>
      </c>
      <c r="B19" s="15" t="s">
        <v>42</v>
      </c>
      <c r="C19" s="7" t="s">
        <v>43</v>
      </c>
      <c r="D19" s="7">
        <v>2</v>
      </c>
      <c r="E19" s="16">
        <v>2380</v>
      </c>
      <c r="F19" s="16">
        <v>2420</v>
      </c>
      <c r="G19" s="16">
        <v>2420</v>
      </c>
      <c r="H19" s="5"/>
      <c r="I19" s="5"/>
      <c r="J19" s="10">
        <f>AVERAGE(E19,F19,G19,H19,I19)</f>
        <v>2406.6666666666665</v>
      </c>
      <c r="K19" s="4">
        <v>3</v>
      </c>
      <c r="L19" s="3">
        <f>STDEV(E19,F19,G19,H19,I19)</f>
        <v>23.094010767585029</v>
      </c>
      <c r="M19" s="3">
        <f>L19/J19*100</f>
        <v>0.95958493494120622</v>
      </c>
      <c r="N19" s="3" t="str">
        <f>IF(M19&lt;33,"ОДНОРОДНЫЕ","НЕОДНОРОДНЫЕ")</f>
        <v>ОДНОРОДНЫЕ</v>
      </c>
      <c r="O19" s="11">
        <f>D19*J19</f>
        <v>4813.333333333333</v>
      </c>
    </row>
    <row r="20" spans="1:18" ht="192.75" customHeight="1" x14ac:dyDescent="0.25">
      <c r="A20" s="18" t="s">
        <v>41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8" x14ac:dyDescent="0.25">
      <c r="R21" s="14"/>
    </row>
  </sheetData>
  <mergeCells count="44">
    <mergeCell ref="A12:C12"/>
    <mergeCell ref="D12:O12"/>
    <mergeCell ref="A13:C13"/>
    <mergeCell ref="D13:O13"/>
    <mergeCell ref="A14:C14"/>
    <mergeCell ref="D14:O14"/>
    <mergeCell ref="A10:C10"/>
    <mergeCell ref="D10:O10"/>
    <mergeCell ref="A11:C11"/>
    <mergeCell ref="D11:O11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6:C6"/>
    <mergeCell ref="D6:O6"/>
    <mergeCell ref="A7:C7"/>
    <mergeCell ref="D7:O7"/>
    <mergeCell ref="A9:C9"/>
    <mergeCell ref="D9:O9"/>
    <mergeCell ref="A8:O8"/>
    <mergeCell ref="A16:B16"/>
    <mergeCell ref="C16:D16"/>
    <mergeCell ref="E16:O16"/>
    <mergeCell ref="A15:B15"/>
    <mergeCell ref="C15:D15"/>
    <mergeCell ref="A20:O20"/>
    <mergeCell ref="L17:L18"/>
    <mergeCell ref="M17:M18"/>
    <mergeCell ref="N17:N18"/>
    <mergeCell ref="O17:O18"/>
    <mergeCell ref="A17:A18"/>
    <mergeCell ref="B17:B18"/>
    <mergeCell ref="C17:D17"/>
    <mergeCell ref="J17:J18"/>
    <mergeCell ref="K17:K18"/>
  </mergeCells>
  <conditionalFormatting sqref="N19">
    <cfRule type="containsText" dxfId="5" priority="25" operator="containsText" text="НЕОДНОРОДНЫЕ">
      <formula>NOT(ISERROR(SEARCH("НЕОДНОРОДНЫЕ",N19)))</formula>
    </cfRule>
    <cfRule type="containsText" dxfId="4" priority="26" operator="containsText" text="ОДНОРОДНЫЕ">
      <formula>NOT(ISERROR(SEARCH("ОДНОРОДНЫЕ",N19)))</formula>
    </cfRule>
    <cfRule type="containsText" dxfId="3" priority="27" operator="containsText" text="НЕОДНОРОДНЫЕ">
      <formula>NOT(ISERROR(SEARCH("НЕОДНОРОДНЫЕ",N19)))</formula>
    </cfRule>
  </conditionalFormatting>
  <conditionalFormatting sqref="N19">
    <cfRule type="containsText" dxfId="2" priority="28" operator="containsText" text="НЕ">
      <formula>NOT(ISERROR(SEARCH("НЕ",N19)))</formula>
    </cfRule>
    <cfRule type="containsText" dxfId="1" priority="29" operator="containsText" text="ОДНОРОДНЫЕ">
      <formula>NOT(ISERROR(SEARCH("ОДНОРОДНЫЕ",N19)))</formula>
    </cfRule>
    <cfRule type="containsText" dxfId="0" priority="30" operator="containsText" text="НЕОДНОРОДНЫЕ">
      <formula>NOT(ISERROR(SEARCH("НЕОДНОРОДНЫЕ",N19)))</formula>
    </cfRule>
  </conditionalFormatting>
  <pageMargins left="0.78740157480314965" right="0.39370078740157483" top="0.78740157480314965" bottom="0.39370078740157483" header="0" footer="0"/>
  <pageSetup paperSize="9" scale="59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2026-08-20T05:47:52Z</dcterms:modified>
</cp:coreProperties>
</file>