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Z:\Служебное\2026\Котракты\Сканер 2D\Контракт\Проект\"/>
    </mc:Choice>
  </mc:AlternateContent>
  <xr:revisionPtr revIDLastSave="0" documentId="13_ncr:1_{205D1FFD-31BB-4223-841C-C59382072A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" i="2" l="1"/>
  <c r="R6" i="2" s="1"/>
  <c r="N6" i="2"/>
  <c r="O6" i="2" s="1"/>
  <c r="K6" i="2"/>
  <c r="L6" i="2" s="1"/>
  <c r="M6" i="2" s="1"/>
  <c r="Q5" i="2" l="1"/>
  <c r="N5" i="2"/>
  <c r="O5" i="2" s="1"/>
  <c r="K5" i="2"/>
  <c r="L5" i="2" s="1"/>
  <c r="M5" i="2" s="1"/>
  <c r="Q7" i="2" l="1"/>
  <c r="M8" i="2" s="1"/>
</calcChain>
</file>

<file path=xl/sharedStrings.xml><?xml version="1.0" encoding="utf-8"?>
<sst xmlns="http://schemas.openxmlformats.org/spreadsheetml/2006/main" count="38" uniqueCount="35">
  <si>
    <t>фио</t>
  </si>
  <si>
    <t>дата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</si>
  <si>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</si>
  <si>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</si>
  <si>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</si>
  <si>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</si>
  <si>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</si>
  <si>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</si>
  <si>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</si>
  <si>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</si>
  <si>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</si>
  <si>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</si>
  <si>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</si>
  <si>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</si>
  <si>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</si>
  <si>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</si>
  <si>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</si>
  <si>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 Средняя цена за единицу изм. (руб.)</t>
  </si>
  <si>
    <t>Средняя цена за единицу изм. с округлением (вниз) до сотых долей после запятой (руб.)</t>
  </si>
  <si>
    <t>Начальная максимальная цена контракта с учетом округления цены за единицу (руб.)</t>
  </si>
  <si>
    <t>Расчет ЦК произвел:</t>
  </si>
  <si>
    <t>Расчет ЦК проверил:</t>
  </si>
  <si>
    <t>Шт.</t>
  </si>
  <si>
    <t xml:space="preserve"> В результате проведенного расчета Н(М)ЦК контракта составила:</t>
  </si>
  <si>
    <t>рублей</t>
  </si>
  <si>
    <t>Главный экономист</t>
  </si>
  <si>
    <t>Н.Н. Бирюкова</t>
  </si>
  <si>
    <t>В.И. Костенко</t>
  </si>
  <si>
    <t xml:space="preserve">Старший инженер - программист                   </t>
  </si>
  <si>
    <t xml:space="preserve">поставщик № 1 вх. №119нс от 22.04.2026
</t>
  </si>
  <si>
    <t xml:space="preserve">поставщик № 2 вх. №120нс от 22.04.2026
</t>
  </si>
  <si>
    <t xml:space="preserve">поставщик № 3 вх. №121нс от 22.04.2026
</t>
  </si>
  <si>
    <t>Сканер 2D штрих-кода (проводной)</t>
  </si>
  <si>
    <t>Терминал сбора данных</t>
  </si>
  <si>
    <t>Государственным заказчиком, в соответствии с п. 4.ч. 1 ст. 93 Федерального закона от 05.04.2013 г. №44 ФЗ, принято решение на покупку картриджей и расходных материалов к ним  без проведения торгов с единственным поставщиком. Цена контракта предложенная поставщиком №1 является ниже цен, предложенная поставщиками №2, №3 и составит 99320 (Девяносто девять тысяч триста двадцать) рублей 00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</si>
</sst>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6" fillId="0" borderId="2" xfId="0" applyFont="1" applyBorder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Alignment="1" applyProtection="1">
      <alignment horizontal="center" vertical="center"/>
      <protection locked="0"/>
    </xf>
    <xf numFmtId="2" fontId="8" fillId="0" borderId="4" xfId="0" applyNumberFormat="1" applyFont="1" applyBorder="1" applyAlignment="1" applyProtection="1">
      <alignment horizontal="center" vertical="center" wrapText="1"/>
      <protection locked="0"/>
    </xf>
    <xf numFmtId="4" fontId="1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14" fontId="4" fillId="0" borderId="0" xfId="0" applyNumberFormat="1" applyFont="1" applyAlignment="1" applyProtection="1">
      <alignment horizontal="center" wrapText="1"/>
      <protection locked="0"/>
    </xf>
    <xf numFmtId="0" fontId="10" fillId="0" borderId="2" xfId="0" applyFont="1" applyBorder="1" applyAlignment="1">
      <alignment vertical="center"/>
    </xf>
    <xf numFmtId="2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0" fontId="1" fillId="0" borderId="5" xfId="0" applyFont="1" applyBorder="1"/>
    <xf numFmtId="0" fontId="2" fillId="0" borderId="3" xfId="0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11" fillId="0" borderId="0" xfId="0" applyFont="1" applyBorder="1" applyAlignment="1">
      <alignment horizontal="justify" vertical="top" wrapText="1"/>
    </xf>
    <xf numFmtId="0" fontId="12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68580</xdr:colOff>
      <xdr:row>3</xdr:row>
      <xdr:rowOff>952500</xdr:rowOff>
    </xdr:from>
    <xdr:to>
      <xdr:col>13</xdr:col>
      <xdr:colOff>45720</xdr:colOff>
      <xdr:row>3</xdr:row>
      <xdr:rowOff>1303020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33560" y="3360420"/>
          <a:ext cx="960120" cy="3505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22860</xdr:colOff>
      <xdr:row>3</xdr:row>
      <xdr:rowOff>922020</xdr:rowOff>
    </xdr:from>
    <xdr:to>
      <xdr:col>11</xdr:col>
      <xdr:colOff>1051560</xdr:colOff>
      <xdr:row>3</xdr:row>
      <xdr:rowOff>1363980</xdr:rowOff>
    </xdr:to>
    <xdr:pic>
      <xdr:nvPicPr>
        <xdr:cNvPr id="2438" name="Picture 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8660" y="3329940"/>
          <a:ext cx="1028700" cy="4419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22860</xdr:colOff>
      <xdr:row>3</xdr:row>
      <xdr:rowOff>1600200</xdr:rowOff>
    </xdr:from>
    <xdr:to>
      <xdr:col>13</xdr:col>
      <xdr:colOff>1546860</xdr:colOff>
      <xdr:row>3</xdr:row>
      <xdr:rowOff>1965960</xdr:rowOff>
    </xdr:to>
    <xdr:pic>
      <xdr:nvPicPr>
        <xdr:cNvPr id="2439" name="Picture 5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370820" y="4008120"/>
          <a:ext cx="1524000" cy="36576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274320</xdr:colOff>
      <xdr:row>3</xdr:row>
      <xdr:rowOff>1402080</xdr:rowOff>
    </xdr:from>
    <xdr:to>
      <xdr:col>13</xdr:col>
      <xdr:colOff>434340</xdr:colOff>
      <xdr:row>3</xdr:row>
      <xdr:rowOff>1630680</xdr:rowOff>
    </xdr:to>
    <xdr:pic>
      <xdr:nvPicPr>
        <xdr:cNvPr id="2440" name="Picture 6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22280" y="3810000"/>
          <a:ext cx="16002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"/>
  <sheetViews>
    <sheetView tabSelected="1" zoomScale="85" zoomScaleNormal="85" workbookViewId="0">
      <selection activeCell="B9" sqref="B9:T9"/>
    </sheetView>
  </sheetViews>
  <sheetFormatPr defaultColWidth="9.140625" defaultRowHeight="12.75" x14ac:dyDescent="0.2"/>
  <cols>
    <col min="1" max="1" width="4.140625" style="1" customWidth="1"/>
    <col min="2" max="2" width="12.5703125" style="1" customWidth="1"/>
    <col min="3" max="3" width="37.140625" style="1" customWidth="1"/>
    <col min="4" max="4" width="5.85546875" style="1" customWidth="1"/>
    <col min="5" max="5" width="10.5703125" style="1" customWidth="1"/>
    <col min="6" max="8" width="11.7109375" style="1" customWidth="1"/>
    <col min="9" max="9" width="11.28515625" style="1" customWidth="1"/>
    <col min="10" max="10" width="9.140625" style="1"/>
    <col min="11" max="11" width="15.5703125" style="1" customWidth="1"/>
    <col min="12" max="12" width="16.42578125" style="1" customWidth="1"/>
    <col min="13" max="13" width="14" style="1" customWidth="1"/>
    <col min="14" max="14" width="22.7109375" style="1" customWidth="1"/>
    <col min="15" max="15" width="11.85546875" style="1" customWidth="1"/>
    <col min="16" max="16" width="9.140625" style="1"/>
    <col min="17" max="17" width="12.5703125" style="1" customWidth="1"/>
    <col min="18" max="18" width="0.140625" style="1" customWidth="1"/>
    <col min="19" max="20" width="9.140625" style="1" hidden="1" customWidth="1"/>
    <col min="21" max="16384" width="9.140625" style="1"/>
  </cols>
  <sheetData>
    <row r="1" spans="1:20" ht="111.75" customHeight="1" x14ac:dyDescent="0.2">
      <c r="N1" s="34"/>
      <c r="O1" s="34"/>
      <c r="P1" s="34"/>
      <c r="Q1" s="34"/>
    </row>
    <row r="2" spans="1:20" ht="39" customHeight="1" x14ac:dyDescent="0.2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0" ht="39" customHeight="1" x14ac:dyDescent="0.2">
      <c r="A3" s="39" t="s">
        <v>2</v>
      </c>
      <c r="B3" s="42" t="s">
        <v>3</v>
      </c>
      <c r="C3" s="43"/>
      <c r="D3" s="39" t="s">
        <v>4</v>
      </c>
      <c r="E3" s="39" t="s">
        <v>5</v>
      </c>
      <c r="F3" s="36" t="s">
        <v>6</v>
      </c>
      <c r="G3" s="37"/>
      <c r="H3" s="37"/>
      <c r="I3" s="35" t="s">
        <v>7</v>
      </c>
      <c r="J3" s="35"/>
      <c r="K3" s="46" t="s">
        <v>8</v>
      </c>
      <c r="L3" s="46"/>
      <c r="M3" s="46"/>
      <c r="N3" s="38" t="s">
        <v>9</v>
      </c>
      <c r="O3" s="38"/>
      <c r="P3" s="38"/>
      <c r="Q3" s="38"/>
    </row>
    <row r="4" spans="1:20" ht="159" customHeight="1" x14ac:dyDescent="0.2">
      <c r="A4" s="40"/>
      <c r="B4" s="44"/>
      <c r="C4" s="45"/>
      <c r="D4" s="40"/>
      <c r="E4" s="40"/>
      <c r="F4" s="27" t="s">
        <v>29</v>
      </c>
      <c r="G4" s="27" t="s">
        <v>30</v>
      </c>
      <c r="H4" s="27" t="s">
        <v>31</v>
      </c>
      <c r="I4" s="7" t="s">
        <v>10</v>
      </c>
      <c r="J4" s="7" t="s">
        <v>11</v>
      </c>
      <c r="K4" s="7" t="s">
        <v>12</v>
      </c>
      <c r="L4" s="7" t="s">
        <v>13</v>
      </c>
      <c r="M4" s="23" t="s">
        <v>14</v>
      </c>
      <c r="N4" s="7" t="s">
        <v>15</v>
      </c>
      <c r="O4" s="7" t="s">
        <v>17</v>
      </c>
      <c r="P4" s="7" t="s">
        <v>18</v>
      </c>
      <c r="Q4" s="7" t="s">
        <v>19</v>
      </c>
    </row>
    <row r="5" spans="1:20" ht="47.25" customHeight="1" x14ac:dyDescent="0.2">
      <c r="A5" s="16">
        <v>1</v>
      </c>
      <c r="B5" s="56" t="s">
        <v>32</v>
      </c>
      <c r="C5" s="57"/>
      <c r="D5" s="31" t="s">
        <v>22</v>
      </c>
      <c r="E5" s="24">
        <v>13</v>
      </c>
      <c r="F5" s="26">
        <v>4104</v>
      </c>
      <c r="G5" s="26">
        <v>4500</v>
      </c>
      <c r="H5" s="26">
        <v>4560</v>
      </c>
      <c r="I5" s="20"/>
      <c r="J5" s="12"/>
      <c r="K5" s="13">
        <f t="shared" ref="K5" si="0">AVERAGE(F5:J5)</f>
        <v>4388</v>
      </c>
      <c r="L5" s="14">
        <f t="shared" ref="L5" si="1">SQRT((SUM(IF(F5&gt;0,POWER(F5-K5,2),0),IF(G5&gt;0,POWER(G5-K5,2),0),IF(H5&gt;0,POWER(H5-K5,2),0),IF(I5&gt;0,POWER(I5-K5,2),0),IF(J5&gt;0,POWER(J5-K5,2),0),))/(COUNTA(F5:J5)-1))</f>
        <v>247.77409065517728</v>
      </c>
      <c r="M5" s="14">
        <f t="shared" ref="M5" si="2">L5/K5*100</f>
        <v>5.6466292309748694</v>
      </c>
      <c r="N5" s="25">
        <f t="shared" ref="N5" si="3">((E5/COUNTA(F5:J5))*(SUM(F5:J5)))</f>
        <v>57043.999999999993</v>
      </c>
      <c r="O5" s="25">
        <f t="shared" ref="O5" si="4">N5/E5</f>
        <v>4387.9999999999991</v>
      </c>
      <c r="P5" s="15">
        <v>4388</v>
      </c>
      <c r="Q5" s="15">
        <f t="shared" ref="Q5" si="5">P5*E5</f>
        <v>57044</v>
      </c>
    </row>
    <row r="6" spans="1:20" ht="47.25" customHeight="1" x14ac:dyDescent="0.2">
      <c r="A6" s="30">
        <v>2</v>
      </c>
      <c r="B6" s="56" t="s">
        <v>33</v>
      </c>
      <c r="C6" s="57"/>
      <c r="D6" s="31" t="s">
        <v>22</v>
      </c>
      <c r="E6" s="24">
        <v>2</v>
      </c>
      <c r="F6" s="26">
        <v>22984</v>
      </c>
      <c r="G6" s="26">
        <v>35030</v>
      </c>
      <c r="H6" s="26">
        <v>28980</v>
      </c>
      <c r="I6" s="20"/>
      <c r="J6" s="12"/>
      <c r="K6" s="13">
        <f t="shared" ref="K6" si="6">AVERAGE(F6:J6)</f>
        <v>28998</v>
      </c>
      <c r="L6" s="14">
        <f t="shared" ref="L6" si="7">SQRT((SUM(IF(F6&gt;0,POWER(F6-K6,2),0),IF(G6&gt;0,POWER(G6-K6,2),0),IF(H6&gt;0,POWER(H6-K6,2),0),IF(I6&gt;0,POWER(I6-K6,2),0),IF(J6&gt;0,POWER(J6-K6,2),0),))/(COUNTA(F6:J6)-1))</f>
        <v>6023.0201726376445</v>
      </c>
      <c r="M6" s="14">
        <f t="shared" ref="M6" si="8">L6/K6*100</f>
        <v>20.77046752409699</v>
      </c>
      <c r="N6" s="25">
        <f t="shared" ref="N6" si="9">((E6/COUNTA(F6:J6))*(SUM(F6:J6)))</f>
        <v>57996</v>
      </c>
      <c r="O6" s="25">
        <f t="shared" ref="O6" si="10">N6/E6</f>
        <v>28998</v>
      </c>
      <c r="P6" s="15">
        <v>28998</v>
      </c>
      <c r="Q6" s="15">
        <f t="shared" ref="Q6" si="11">P6*E6</f>
        <v>57996</v>
      </c>
      <c r="R6" s="15">
        <f t="shared" ref="R6" si="12">Q6*F6</f>
        <v>1332980064</v>
      </c>
    </row>
    <row r="7" spans="1:20" ht="32.25" customHeight="1" x14ac:dyDescent="0.2">
      <c r="A7" s="32"/>
      <c r="B7" s="33"/>
      <c r="C7" s="3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28">
        <f>SUM(Q5:Q6)</f>
        <v>115040</v>
      </c>
      <c r="R7" s="22"/>
    </row>
    <row r="8" spans="1:20" s="9" customFormat="1" ht="30.75" customHeight="1" x14ac:dyDescent="0.25">
      <c r="A8" s="48" t="s">
        <v>23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8">
        <f>Q7</f>
        <v>115040</v>
      </c>
      <c r="N8" s="21" t="s">
        <v>24</v>
      </c>
      <c r="O8" s="21"/>
      <c r="P8" s="21"/>
      <c r="Q8" s="21"/>
      <c r="R8" s="19"/>
      <c r="S8" s="8"/>
    </row>
    <row r="9" spans="1:20" ht="57.75" customHeight="1" x14ac:dyDescent="0.2">
      <c r="A9" s="17"/>
      <c r="B9" s="50" t="s">
        <v>34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1:20" s="3" customFormat="1" ht="36.75" customHeight="1" x14ac:dyDescent="0.25">
      <c r="A10" s="49" t="s">
        <v>20</v>
      </c>
      <c r="B10" s="49"/>
      <c r="C10" s="49"/>
      <c r="D10" s="6"/>
      <c r="E10" s="54" t="s">
        <v>28</v>
      </c>
      <c r="F10" s="54"/>
      <c r="G10" s="54"/>
      <c r="H10" s="29"/>
      <c r="I10" s="29"/>
      <c r="J10" s="29"/>
      <c r="K10" s="55" t="s">
        <v>27</v>
      </c>
      <c r="L10" s="55"/>
      <c r="M10" s="29"/>
      <c r="N10" s="29"/>
      <c r="O10" s="29"/>
      <c r="P10" s="29"/>
      <c r="Q10" s="29"/>
      <c r="R10" s="29"/>
      <c r="S10" s="29"/>
    </row>
    <row r="11" spans="1:20" s="3" customFormat="1" ht="15.75" x14ac:dyDescent="0.25">
      <c r="A11" s="52"/>
      <c r="B11" s="52"/>
      <c r="C11" s="52"/>
      <c r="D11" s="52"/>
      <c r="E11" s="6"/>
      <c r="F11" s="10"/>
      <c r="G11" s="11"/>
      <c r="H11" s="11"/>
      <c r="I11" s="11"/>
      <c r="J11" s="53" t="s">
        <v>0</v>
      </c>
      <c r="K11" s="53"/>
    </row>
    <row r="12" spans="1:20" s="3" customFormat="1" ht="16.5" customHeight="1" x14ac:dyDescent="0.25">
      <c r="A12" s="2"/>
      <c r="B12" s="2"/>
      <c r="C12" s="2"/>
      <c r="D12" s="2"/>
      <c r="E12" s="6"/>
      <c r="F12" s="10"/>
      <c r="G12" s="11"/>
      <c r="H12" s="11"/>
      <c r="I12" s="11"/>
      <c r="J12" s="4"/>
      <c r="K12" s="18"/>
    </row>
    <row r="13" spans="1:20" ht="19.5" customHeight="1" x14ac:dyDescent="0.25">
      <c r="A13" s="2"/>
      <c r="B13" s="2"/>
      <c r="C13" s="2"/>
      <c r="D13" s="2"/>
      <c r="E13" s="6"/>
      <c r="F13" s="10"/>
      <c r="G13" s="11"/>
      <c r="H13" s="11"/>
      <c r="I13" s="11"/>
      <c r="J13" s="4"/>
      <c r="K13" s="5" t="s">
        <v>1</v>
      </c>
      <c r="L13" s="3"/>
      <c r="M13" s="3"/>
      <c r="N13" s="3"/>
      <c r="O13" s="3"/>
      <c r="P13" s="3"/>
      <c r="Q13" s="3"/>
      <c r="R13" s="3"/>
      <c r="S13" s="3"/>
    </row>
    <row r="14" spans="1:20" s="3" customFormat="1" ht="15.75" customHeight="1" x14ac:dyDescent="0.25">
      <c r="A14" s="49" t="s">
        <v>21</v>
      </c>
      <c r="B14" s="49"/>
      <c r="C14" s="49"/>
      <c r="D14" s="29"/>
      <c r="E14" s="54" t="s">
        <v>25</v>
      </c>
      <c r="F14" s="54"/>
      <c r="G14" s="29"/>
      <c r="H14" s="29"/>
      <c r="I14" s="29"/>
      <c r="J14" s="29"/>
      <c r="K14" s="55" t="s">
        <v>26</v>
      </c>
      <c r="L14" s="55"/>
      <c r="M14" s="29"/>
      <c r="N14" s="29"/>
      <c r="O14" s="29"/>
      <c r="P14" s="29"/>
      <c r="Q14" s="1"/>
      <c r="R14" s="1"/>
      <c r="S14" s="1"/>
    </row>
    <row r="15" spans="1:20" ht="15.75" x14ac:dyDescent="0.25">
      <c r="A15" s="52"/>
      <c r="B15" s="52"/>
      <c r="C15" s="52"/>
      <c r="D15" s="52"/>
      <c r="E15" s="6"/>
      <c r="F15" s="10"/>
      <c r="G15" s="11"/>
      <c r="H15" s="11"/>
      <c r="I15" s="11"/>
      <c r="J15" s="53" t="s">
        <v>0</v>
      </c>
      <c r="K15" s="53"/>
      <c r="L15" s="3"/>
      <c r="M15" s="3"/>
      <c r="N15" s="3"/>
      <c r="O15" s="3"/>
      <c r="P15" s="3"/>
      <c r="Q15" s="3"/>
      <c r="R15" s="3"/>
      <c r="S15" s="3"/>
    </row>
    <row r="16" spans="1:20" ht="15.75" x14ac:dyDescent="0.25">
      <c r="A16" s="2"/>
      <c r="B16" s="2"/>
      <c r="C16" s="2"/>
      <c r="D16" s="2"/>
      <c r="E16" s="6"/>
      <c r="F16" s="10"/>
      <c r="G16" s="11"/>
      <c r="H16" s="11"/>
      <c r="I16" s="11"/>
      <c r="J16" s="4"/>
      <c r="K16" s="18"/>
    </row>
    <row r="17" spans="1:19" ht="15.75" x14ac:dyDescent="0.25">
      <c r="A17" s="2"/>
      <c r="B17" s="2"/>
      <c r="C17" s="2"/>
      <c r="D17" s="2"/>
      <c r="E17" s="6"/>
      <c r="F17" s="10"/>
      <c r="G17" s="11"/>
      <c r="H17" s="11"/>
      <c r="I17" s="11"/>
      <c r="J17" s="4"/>
      <c r="K17" s="5" t="s">
        <v>1</v>
      </c>
    </row>
    <row r="18" spans="1:19" ht="6.75" customHeight="1" x14ac:dyDescent="0.2"/>
    <row r="19" spans="1:19" ht="27" hidden="1" customHeight="1" x14ac:dyDescent="0.2"/>
    <row r="20" spans="1:19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sheetProtection selectLockedCells="1" selectUnlockedCells="1"/>
  <mergeCells count="26">
    <mergeCell ref="A20:S20"/>
    <mergeCell ref="A8:L8"/>
    <mergeCell ref="A10:C10"/>
    <mergeCell ref="B9:T9"/>
    <mergeCell ref="A11:D11"/>
    <mergeCell ref="J11:K11"/>
    <mergeCell ref="A14:C14"/>
    <mergeCell ref="A15:D15"/>
    <mergeCell ref="J15:K15"/>
    <mergeCell ref="E10:G10"/>
    <mergeCell ref="K10:L10"/>
    <mergeCell ref="E14:F14"/>
    <mergeCell ref="K14:L14"/>
    <mergeCell ref="A7:P7"/>
    <mergeCell ref="N1:Q1"/>
    <mergeCell ref="I3:J3"/>
    <mergeCell ref="F3:H3"/>
    <mergeCell ref="N3:Q3"/>
    <mergeCell ref="E3:E4"/>
    <mergeCell ref="A2:Q2"/>
    <mergeCell ref="A3:A4"/>
    <mergeCell ref="D3:D4"/>
    <mergeCell ref="B3:C4"/>
    <mergeCell ref="K3:M3"/>
    <mergeCell ref="B5:C5"/>
    <mergeCell ref="B6:C6"/>
  </mergeCells>
  <pageMargins left="1.1811023622047245" right="0.19685039370078741" top="0.74803149606299213" bottom="0.74803149606299213" header="0.51181102362204722" footer="0.51181102362204722"/>
  <pageSetup paperSize="9" scale="5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СУФД</cp:lastModifiedBy>
  <cp:lastPrinted>2026-05-12T11:03:56Z</cp:lastPrinted>
  <dcterms:created xsi:type="dcterms:W3CDTF">2014-06-13T08:59:54Z</dcterms:created>
  <dcterms:modified xsi:type="dcterms:W3CDTF">2026-07-10T14:01:08Z</dcterms:modified>
</cp:coreProperties>
</file>