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Лист1!$B$1:$S$56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M8" i="1" s="1"/>
  <c r="K9" i="1"/>
  <c r="O9" i="1" s="1"/>
  <c r="P9" i="1" s="1"/>
  <c r="Q9" i="1" s="1"/>
  <c r="K10" i="1"/>
  <c r="N10" i="1" s="1"/>
  <c r="K11" i="1"/>
  <c r="N11" i="1" s="1"/>
  <c r="K12" i="1"/>
  <c r="N12" i="1" s="1"/>
  <c r="K13" i="1"/>
  <c r="O13" i="1" s="1"/>
  <c r="P13" i="1" s="1"/>
  <c r="Q13" i="1" s="1"/>
  <c r="K7" i="1"/>
  <c r="L7" i="1" s="1"/>
  <c r="M7" i="1" s="1"/>
  <c r="L9" i="1" l="1"/>
  <c r="M9" i="1" s="1"/>
  <c r="L12" i="1"/>
  <c r="M12" i="1" s="1"/>
  <c r="L11" i="1"/>
  <c r="M11" i="1" s="1"/>
  <c r="L10" i="1"/>
  <c r="M10" i="1" s="1"/>
  <c r="O10" i="1"/>
  <c r="P10" i="1" s="1"/>
  <c r="Q10" i="1" s="1"/>
  <c r="N9" i="1"/>
  <c r="O8" i="1"/>
  <c r="P8" i="1" s="1"/>
  <c r="Q8" i="1" s="1"/>
  <c r="N8" i="1"/>
  <c r="N13" i="1"/>
  <c r="L13" i="1"/>
  <c r="M13" i="1" s="1"/>
  <c r="O12" i="1"/>
  <c r="P12" i="1" s="1"/>
  <c r="Q12" i="1" s="1"/>
  <c r="O11" i="1"/>
  <c r="P11" i="1" s="1"/>
  <c r="Q11" i="1" s="1"/>
  <c r="Q14" i="1" s="1"/>
  <c r="N7" i="1"/>
  <c r="O7" i="1"/>
  <c r="P7" i="1" s="1"/>
  <c r="Q7" i="1" s="1"/>
</calcChain>
</file>

<file path=xl/sharedStrings.xml><?xml version="1.0" encoding="utf-8"?>
<sst xmlns="http://schemas.openxmlformats.org/spreadsheetml/2006/main" count="60" uniqueCount="53">
  <si>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</si>
  <si>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</si>
  <si>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</si>
  <si>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</si>
  <si>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</si>
  <si>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</si>
  <si>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</si>
  <si>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</si>
  <si>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</si>
  <si>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</si>
  <si>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</si>
  <si>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</si>
  <si>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</si>
  <si>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</si>
  <si>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</si>
  <si>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</si>
  <si>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</si>
  <si>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</si>
  <si>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</si>
  <si>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</si>
  <si>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</si>
  <si>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</si>
  <si>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</si>
  <si>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</si>
  <si>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</si>
  <si>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</si>
  <si>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</si>
  <si>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</si>
  <si>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  исполнителем), утвержденными приказом Минэкономразвития России от 02.10.2013г. №567.</t>
  </si>
  <si>
    <t>цi - цена единицы товара</t>
  </si>
  <si>
    <t>Коммерческие предложения хранятся у Заказчика.</t>
  </si>
  <si>
    <t xml:space="preserve">
Приложение № 1 к документации об электронном аукционе по определению поставщика 
</t>
  </si>
  <si>
    <t>№ 1</t>
  </si>
  <si>
    <t>№ 2</t>
  </si>
  <si>
    <t>№ 3</t>
  </si>
  <si>
    <t xml:space="preserve"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Минэкономразвития РФ от 02.10.2013 №567 </t>
  </si>
  <si>
    <t>Наименование валюты в соответствии с общероссийским классификатором валют - Российский рубль</t>
  </si>
  <si>
    <t xml:space="preserve">Сотрудник контрактной службы:  </t>
  </si>
  <si>
    <t>"___" ________________20___г.</t>
  </si>
  <si>
    <t xml:space="preserve">Заместитель начальника ФКУ КП-8 УФСИН России </t>
  </si>
  <si>
    <t>по Республике Башкортостан майор внутренней службы                                                    С.Ф.Парчайкин</t>
  </si>
  <si>
    <t>Вывод: При определении Н(М)ЦК,ЦКЕП контракта  Заказчиком применяется Приказ Минэкономразвития России от 02.10.2013 № 567 "Об утверждении методических рекомндаций по применеию методов определения начальной(максимальной) цены контракта,цены контракта и цены за единицу товара(раболы,услуги) с дробными значениями (количество знако после запятой превышает два). Большинство бухгалтерских программ,а также программное обеспечение реестра контрактов не позволяет проводить операцию с таким значением.поэтому в случае необходомости Заказчиком применяется округление (вниз) таких показателей.</t>
  </si>
  <si>
    <r>
      <t xml:space="preserve">коэффициент вариации цен V (%)           </t>
    </r>
    <r>
      <rPr>
        <i/>
        <sz val="10"/>
        <color rgb="FFFF0000"/>
        <rFont val="Times New Roman"/>
        <family val="1"/>
        <charset val="204"/>
      </rPr>
      <t xml:space="preserve">         (не должен превышать 33%)</t>
    </r>
  </si>
  <si>
    <t xml:space="preserve">Краска ПФ-115 красная </t>
  </si>
  <si>
    <t>кг</t>
  </si>
  <si>
    <t xml:space="preserve">Краска ПФ-115 белая </t>
  </si>
  <si>
    <t>Краска ПФ-115 зеленая</t>
  </si>
  <si>
    <t xml:space="preserve">Краска ПФ-115 черная </t>
  </si>
  <si>
    <t>Краска ПФ-115 серая</t>
  </si>
  <si>
    <t xml:space="preserve">Краска серебрянка  </t>
  </si>
  <si>
    <t>Краска водоимульсионная для стен и потолдка</t>
  </si>
  <si>
    <t xml:space="preserve">В соответствии со ст.1,34 бюджетного кодекса РФ в целях эффективности и экономии использования денежных средств Государственным заказчиком в качестве Поставщика выбран поставщик № 1,предложивший наименьшую цену  контракта. Н(М)ЦК = 88322,85 (восемьдесят восемь тысяч триста двадцать два ) рубля 85 копеек.Во избежания сговора участников размещение заказа и нарушение ст.П. Федерального Закона 153-ФЗ от 26.07.2026  "О защите конкуреции".Государственный заказчик не указывает сведений о патенциальных поставщиках,сделавших коммерческое предложение.Данные сведения хранятся у Государственного заказчика. </t>
  </si>
  <si>
    <t xml:space="preserve">Расчет Н(М)ЦК,ЦКЕП  произвел: Начальник ОКБИ и ХО старший  лейтенант внутренней службы                А.Ю.Тарасов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</si>
</sst>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3" xfId="0" applyFont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protection locked="0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2" fontId="0" fillId="0" borderId="0" xfId="0" applyNumberFormat="1"/>
    <xf numFmtId="0" fontId="14" fillId="0" borderId="0" xfId="0" applyFont="1" applyAlignment="1">
      <alignment horizontal="left"/>
    </xf>
    <xf numFmtId="0" fontId="15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2" fontId="17" fillId="0" borderId="3" xfId="0" applyNumberFormat="1" applyFont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2" fontId="17" fillId="0" borderId="4" xfId="0" applyNumberFormat="1" applyFont="1" applyBorder="1" applyAlignment="1" applyProtection="1">
      <alignment horizontal="center" vertical="center" wrapText="1"/>
      <protection locked="0"/>
    </xf>
    <xf numFmtId="2" fontId="17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0" fontId="14" fillId="2" borderId="0" xfId="0" applyFont="1" applyFill="1"/>
    <xf numFmtId="0" fontId="7" fillId="2" borderId="0" xfId="0" applyFont="1" applyFill="1" applyAlignment="1" applyProtection="1">
      <protection locked="0"/>
    </xf>
    <xf numFmtId="0" fontId="0" fillId="0" borderId="0" xfId="0" applyBorder="1" applyProtection="1">
      <protection locked="0"/>
    </xf>
    <xf numFmtId="0" fontId="13" fillId="0" borderId="0" xfId="0" applyFont="1" applyBorder="1"/>
    <xf numFmtId="0" fontId="20" fillId="0" borderId="3" xfId="0" applyFont="1" applyFill="1" applyBorder="1" applyAlignment="1" applyProtection="1">
      <alignment horizontal="center" vertical="top" wrapText="1"/>
      <protection locked="0"/>
    </xf>
    <xf numFmtId="4" fontId="22" fillId="0" borderId="3" xfId="0" applyNumberFormat="1" applyFont="1" applyBorder="1" applyAlignment="1">
      <alignment horizontal="center" vertical="center"/>
    </xf>
    <xf numFmtId="3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4" fillId="2" borderId="0" xfId="0" applyFont="1" applyFill="1" applyAlignment="1">
      <alignment horizontal="left" wrapText="1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5</xdr:row>
      <xdr:rowOff>1860176</xdr:rowOff>
    </xdr:from>
    <xdr:to>
      <xdr:col>14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304800</xdr:colOff>
      <xdr:row>5</xdr:row>
      <xdr:rowOff>1238250</xdr:rowOff>
    </xdr:from>
    <xdr:to>
      <xdr:col>13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466725</xdr:colOff>
      <xdr:row>17</xdr:row>
      <xdr:rowOff>171450</xdr:rowOff>
    </xdr:to>
    <xdr:pic>
      <xdr:nvPicPr>
        <xdr:cNvPr id="10" name="Рисунок 3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153400"/>
          <a:ext cx="2476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4</xdr:col>
      <xdr:colOff>28575</xdr:colOff>
      <xdr:row>21</xdr:row>
      <xdr:rowOff>123825</xdr:rowOff>
    </xdr:to>
    <xdr:pic>
      <xdr:nvPicPr>
        <xdr:cNvPr id="11" name="Рисунок 3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915400"/>
          <a:ext cx="2600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104775</xdr:colOff>
      <xdr:row>22</xdr:row>
      <xdr:rowOff>200025</xdr:rowOff>
    </xdr:to>
    <xdr:pic>
      <xdr:nvPicPr>
        <xdr:cNvPr id="12" name="Рисунок 3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98107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3</xdr:col>
      <xdr:colOff>85725</xdr:colOff>
      <xdr:row>29</xdr:row>
      <xdr:rowOff>9525</xdr:rowOff>
    </xdr:to>
    <xdr:pic>
      <xdr:nvPicPr>
        <xdr:cNvPr id="14" name="Рисунок 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5118" y="7709647"/>
          <a:ext cx="2091578" cy="22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7"/>
  <sheetViews>
    <sheetView tabSelected="1" topLeftCell="A22" zoomScale="85" zoomScaleNormal="85" zoomScaleSheetLayoutView="70" workbookViewId="0">
      <selection activeCell="C49" sqref="C49:O51"/>
    </sheetView>
  </sheetViews>
  <sheetFormatPr defaultRowHeight="15" x14ac:dyDescent="0.25"/>
  <cols>
    <col min="3" max="3" width="30.140625" customWidth="1"/>
    <col min="4" max="4" width="8.42578125" customWidth="1"/>
    <col min="5" max="5" width="9.28515625" bestFit="1" customWidth="1"/>
    <col min="6" max="6" width="13.28515625" customWidth="1"/>
    <col min="7" max="7" width="13.5703125" customWidth="1"/>
    <col min="8" max="8" width="14" customWidth="1"/>
    <col min="9" max="9" width="10.85546875" hidden="1" customWidth="1"/>
    <col min="10" max="10" width="10.7109375" hidden="1" customWidth="1"/>
    <col min="11" max="11" width="16" customWidth="1"/>
    <col min="12" max="12" width="15.140625" customWidth="1"/>
    <col min="13" max="13" width="16" customWidth="1"/>
    <col min="14" max="14" width="17.5703125" customWidth="1"/>
    <col min="15" max="16" width="15.85546875" customWidth="1"/>
    <col min="17" max="17" width="28.7109375" customWidth="1"/>
    <col min="19" max="22" width="9.140625" customWidth="1"/>
  </cols>
  <sheetData>
    <row r="1" spans="2:17" s="1" customFormat="1" ht="69.75" customHeight="1" x14ac:dyDescent="0.25">
      <c r="O1" s="53" t="s">
        <v>31</v>
      </c>
      <c r="P1" s="53"/>
      <c r="Q1" s="53"/>
    </row>
    <row r="2" spans="2:17" s="1" customFormat="1" ht="11.25" customHeight="1" x14ac:dyDescent="0.25">
      <c r="O2" s="53"/>
      <c r="P2" s="53"/>
      <c r="Q2" s="53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11"/>
      <c r="Q3" s="12"/>
    </row>
    <row r="4" spans="2:17" s="1" customFormat="1" ht="15" customHeight="1" x14ac:dyDescent="0.25">
      <c r="B4" s="55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2:17" ht="15" customHeight="1" x14ac:dyDescent="0.25">
      <c r="B5" s="56" t="s">
        <v>1</v>
      </c>
      <c r="C5" s="56" t="s">
        <v>2</v>
      </c>
      <c r="D5" s="56" t="s">
        <v>3</v>
      </c>
      <c r="E5" s="56" t="s">
        <v>4</v>
      </c>
      <c r="F5" s="54" t="s">
        <v>5</v>
      </c>
      <c r="G5" s="54"/>
      <c r="H5" s="54"/>
      <c r="I5" s="54"/>
      <c r="J5" s="54"/>
      <c r="K5" s="57" t="s">
        <v>6</v>
      </c>
      <c r="L5" s="57"/>
      <c r="M5" s="57"/>
      <c r="N5" s="58" t="s">
        <v>7</v>
      </c>
      <c r="O5" s="59"/>
      <c r="P5" s="59"/>
      <c r="Q5" s="59"/>
    </row>
    <row r="6" spans="2:17" ht="189" customHeight="1" x14ac:dyDescent="0.25">
      <c r="B6" s="56"/>
      <c r="C6" s="56"/>
      <c r="D6" s="56"/>
      <c r="E6" s="56"/>
      <c r="F6" s="38" t="s">
        <v>32</v>
      </c>
      <c r="G6" s="38" t="s">
        <v>33</v>
      </c>
      <c r="H6" s="26" t="s">
        <v>34</v>
      </c>
      <c r="I6" s="27"/>
      <c r="J6" s="28"/>
      <c r="K6" s="5" t="s">
        <v>8</v>
      </c>
      <c r="L6" s="5" t="s">
        <v>9</v>
      </c>
      <c r="M6" s="46" t="s">
        <v>42</v>
      </c>
      <c r="N6" s="6" t="s">
        <v>10</v>
      </c>
      <c r="O6" s="7" t="s">
        <v>11</v>
      </c>
      <c r="P6" s="7" t="s">
        <v>12</v>
      </c>
      <c r="Q6" s="7" t="s">
        <v>13</v>
      </c>
    </row>
    <row r="7" spans="2:17" ht="30.75" customHeight="1" x14ac:dyDescent="0.25">
      <c r="B7" s="15">
        <v>1</v>
      </c>
      <c r="C7" s="13" t="s">
        <v>43</v>
      </c>
      <c r="D7" s="29" t="s">
        <v>44</v>
      </c>
      <c r="E7" s="40">
        <v>50</v>
      </c>
      <c r="F7" s="30">
        <v>135</v>
      </c>
      <c r="G7" s="30">
        <v>151.19999999999999</v>
      </c>
      <c r="H7" s="31">
        <v>185.94</v>
      </c>
      <c r="I7" s="32"/>
      <c r="J7" s="33"/>
      <c r="K7" s="34">
        <f>AVERAGE(F7:J7)</f>
        <v>157.38</v>
      </c>
      <c r="L7" s="35">
        <f>SQRT((SUM(IF(F7&gt;0,POWER(F7-K7,2),0),IF(G7&gt;0,POWER(G7-K7,2),0),IF(H7&gt;0,POWER(H7-K7,2),0),IF(I7&gt;0,POWER(I7-K7,2),0),IF(J7&gt;0,POWER(J7-K7,2),0),))/(COUNTA(F7:J7)-1))</f>
        <v>26.026240604436129</v>
      </c>
      <c r="M7" s="47">
        <f t="shared" ref="M7:M13" si="0">L7/K7*100</f>
        <v>16.537196978292116</v>
      </c>
      <c r="N7" s="36">
        <f>E7*K7</f>
        <v>7869</v>
      </c>
      <c r="O7" s="37">
        <f>K7</f>
        <v>157.38</v>
      </c>
      <c r="P7" s="36">
        <f>ROUNDUP(O7,2)</f>
        <v>157.38</v>
      </c>
      <c r="Q7" s="36">
        <f>P7*E7</f>
        <v>7869</v>
      </c>
    </row>
    <row r="8" spans="2:17" ht="24.75" customHeight="1" x14ac:dyDescent="0.25">
      <c r="B8" s="15">
        <v>2</v>
      </c>
      <c r="C8" s="13" t="s">
        <v>45</v>
      </c>
      <c r="D8" s="29" t="s">
        <v>44</v>
      </c>
      <c r="E8" s="40">
        <v>50</v>
      </c>
      <c r="F8" s="30">
        <v>180</v>
      </c>
      <c r="G8" s="30">
        <v>198.4</v>
      </c>
      <c r="H8" s="30">
        <v>258.37</v>
      </c>
      <c r="I8" s="30"/>
      <c r="J8" s="30"/>
      <c r="K8" s="34">
        <f t="shared" ref="K8:K13" si="1">AVERAGE(F8:J8)</f>
        <v>212.25666666666666</v>
      </c>
      <c r="L8" s="35">
        <f t="shared" ref="L8:L13" si="2">SQRT((SUM(IF(F8&gt;0,POWER(F8-K8,2),0),IF(G8&gt;0,POWER(G8-K8,2),0),IF(H8&gt;0,POWER(H8-K8,2),0),IF(I8&gt;0,POWER(I8-K8,2),0),IF(J8&gt;0,POWER(J8-K8,2),0),))/(COUNTA(F8:J8)-1))</f>
        <v>40.981332742278326</v>
      </c>
      <c r="M8" s="47">
        <f t="shared" si="0"/>
        <v>19.307441969130924</v>
      </c>
      <c r="N8" s="36">
        <f t="shared" ref="N8:N13" si="3">E8*K8</f>
        <v>10612.833333333332</v>
      </c>
      <c r="O8" s="37">
        <f t="shared" ref="O8:O13" si="4">K8</f>
        <v>212.25666666666666</v>
      </c>
      <c r="P8" s="36">
        <f t="shared" ref="P8:P13" si="5">ROUNDUP(O8,2)</f>
        <v>212.26</v>
      </c>
      <c r="Q8" s="36">
        <f t="shared" ref="Q8:Q13" si="6">P8*E8</f>
        <v>10613</v>
      </c>
    </row>
    <row r="9" spans="2:17" ht="21.75" customHeight="1" x14ac:dyDescent="0.25">
      <c r="B9" s="15">
        <v>3</v>
      </c>
      <c r="C9" s="13" t="s">
        <v>46</v>
      </c>
      <c r="D9" s="29" t="s">
        <v>44</v>
      </c>
      <c r="E9" s="48">
        <v>25</v>
      </c>
      <c r="F9" s="30">
        <v>135</v>
      </c>
      <c r="G9" s="30">
        <v>148.4</v>
      </c>
      <c r="H9" s="30">
        <v>195.67</v>
      </c>
      <c r="I9" s="30"/>
      <c r="J9" s="30"/>
      <c r="K9" s="34">
        <f t="shared" si="1"/>
        <v>159.68999999999997</v>
      </c>
      <c r="L9" s="35">
        <f t="shared" si="2"/>
        <v>31.871779052949012</v>
      </c>
      <c r="M9" s="47">
        <f t="shared" si="0"/>
        <v>19.958531562996441</v>
      </c>
      <c r="N9" s="36">
        <f t="shared" si="3"/>
        <v>3992.2499999999991</v>
      </c>
      <c r="O9" s="37">
        <f t="shared" si="4"/>
        <v>159.68999999999997</v>
      </c>
      <c r="P9" s="36">
        <f t="shared" si="5"/>
        <v>159.69</v>
      </c>
      <c r="Q9" s="36">
        <f t="shared" si="6"/>
        <v>3992.25</v>
      </c>
    </row>
    <row r="10" spans="2:17" ht="31.5" customHeight="1" x14ac:dyDescent="0.25">
      <c r="B10" s="15">
        <v>4</v>
      </c>
      <c r="C10" s="13" t="s">
        <v>47</v>
      </c>
      <c r="D10" s="29" t="s">
        <v>44</v>
      </c>
      <c r="E10" s="40">
        <v>75</v>
      </c>
      <c r="F10" s="30">
        <v>150</v>
      </c>
      <c r="G10" s="30">
        <v>150.9</v>
      </c>
      <c r="H10" s="30">
        <v>178.86</v>
      </c>
      <c r="I10" s="30"/>
      <c r="J10" s="30"/>
      <c r="K10" s="34">
        <f t="shared" si="1"/>
        <v>159.91999999999999</v>
      </c>
      <c r="L10" s="35">
        <f t="shared" si="2"/>
        <v>16.408692818137592</v>
      </c>
      <c r="M10" s="47">
        <f t="shared" si="0"/>
        <v>10.260563292982487</v>
      </c>
      <c r="N10" s="36">
        <f t="shared" si="3"/>
        <v>11993.999999999998</v>
      </c>
      <c r="O10" s="37">
        <f t="shared" si="4"/>
        <v>159.91999999999999</v>
      </c>
      <c r="P10" s="36">
        <f t="shared" si="5"/>
        <v>159.91999999999999</v>
      </c>
      <c r="Q10" s="36">
        <f t="shared" si="6"/>
        <v>11993.999999999998</v>
      </c>
    </row>
    <row r="11" spans="2:17" ht="28.5" customHeight="1" x14ac:dyDescent="0.25">
      <c r="B11" s="15">
        <v>5</v>
      </c>
      <c r="C11" s="13" t="s">
        <v>48</v>
      </c>
      <c r="D11" s="29" t="s">
        <v>44</v>
      </c>
      <c r="E11" s="40">
        <v>250</v>
      </c>
      <c r="F11" s="30">
        <v>135</v>
      </c>
      <c r="G11" s="30">
        <v>146.69999999999999</v>
      </c>
      <c r="H11" s="30">
        <v>178.86</v>
      </c>
      <c r="I11" s="30"/>
      <c r="J11" s="30"/>
      <c r="K11" s="34">
        <f t="shared" si="1"/>
        <v>153.52000000000001</v>
      </c>
      <c r="L11" s="35">
        <f t="shared" si="2"/>
        <v>22.711433244073355</v>
      </c>
      <c r="M11" s="47">
        <f t="shared" si="0"/>
        <v>14.793794452887802</v>
      </c>
      <c r="N11" s="36">
        <f t="shared" si="3"/>
        <v>38380</v>
      </c>
      <c r="O11" s="37">
        <f t="shared" si="4"/>
        <v>153.52000000000001</v>
      </c>
      <c r="P11" s="36">
        <f t="shared" si="5"/>
        <v>153.52000000000001</v>
      </c>
      <c r="Q11" s="36">
        <f t="shared" si="6"/>
        <v>38380</v>
      </c>
    </row>
    <row r="12" spans="2:17" ht="28.5" customHeight="1" x14ac:dyDescent="0.25">
      <c r="B12" s="15">
        <v>6</v>
      </c>
      <c r="C12" s="13" t="s">
        <v>49</v>
      </c>
      <c r="D12" s="29" t="s">
        <v>44</v>
      </c>
      <c r="E12" s="40">
        <v>20</v>
      </c>
      <c r="F12" s="30">
        <v>375</v>
      </c>
      <c r="G12" s="30">
        <v>323.27</v>
      </c>
      <c r="H12" s="30">
        <v>560.6</v>
      </c>
      <c r="I12" s="30"/>
      <c r="J12" s="30"/>
      <c r="K12" s="34">
        <f t="shared" si="1"/>
        <v>419.62333333333328</v>
      </c>
      <c r="L12" s="35">
        <f t="shared" si="2"/>
        <v>124.79909307896968</v>
      </c>
      <c r="M12" s="47">
        <f t="shared" si="0"/>
        <v>29.74074203348313</v>
      </c>
      <c r="N12" s="36">
        <f t="shared" si="3"/>
        <v>8392.4666666666653</v>
      </c>
      <c r="O12" s="37">
        <f t="shared" si="4"/>
        <v>419.62333333333328</v>
      </c>
      <c r="P12" s="36">
        <f t="shared" si="5"/>
        <v>419.63</v>
      </c>
      <c r="Q12" s="36">
        <f t="shared" si="6"/>
        <v>8392.6</v>
      </c>
    </row>
    <row r="13" spans="2:17" ht="30" customHeight="1" x14ac:dyDescent="0.25">
      <c r="B13" s="15">
        <v>7</v>
      </c>
      <c r="C13" s="13" t="s">
        <v>50</v>
      </c>
      <c r="D13" s="29" t="s">
        <v>44</v>
      </c>
      <c r="E13" s="40">
        <v>100</v>
      </c>
      <c r="F13" s="30">
        <v>55</v>
      </c>
      <c r="G13" s="30">
        <v>68</v>
      </c>
      <c r="H13" s="30">
        <v>89.44</v>
      </c>
      <c r="I13" s="30"/>
      <c r="J13" s="30"/>
      <c r="K13" s="34">
        <f t="shared" si="1"/>
        <v>70.813333333333333</v>
      </c>
      <c r="L13" s="35">
        <f t="shared" si="2"/>
        <v>17.391507506059771</v>
      </c>
      <c r="M13" s="47">
        <f t="shared" si="0"/>
        <v>24.559650968828521</v>
      </c>
      <c r="N13" s="36">
        <f t="shared" si="3"/>
        <v>7081.333333333333</v>
      </c>
      <c r="O13" s="37">
        <f t="shared" si="4"/>
        <v>70.813333333333333</v>
      </c>
      <c r="P13" s="36">
        <f t="shared" si="5"/>
        <v>70.820000000000007</v>
      </c>
      <c r="Q13" s="36">
        <f t="shared" si="6"/>
        <v>7082.0000000000009</v>
      </c>
    </row>
    <row r="14" spans="2:17" ht="26.25" customHeight="1" x14ac:dyDescent="0.25">
      <c r="B14" s="8"/>
      <c r="C14" s="8"/>
      <c r="D14" s="8"/>
      <c r="E14" s="8"/>
      <c r="F14" s="8"/>
      <c r="G14" s="8"/>
      <c r="H14" s="8"/>
      <c r="I14" s="14"/>
      <c r="J14" s="14"/>
      <c r="K14" s="8"/>
      <c r="L14" s="8"/>
      <c r="M14" s="8"/>
      <c r="N14" s="9"/>
      <c r="O14" s="2"/>
      <c r="P14" s="2"/>
      <c r="Q14" s="10">
        <f>Q13+Q12+Q11+Q10+Q9+Q8+Q7</f>
        <v>88322.85</v>
      </c>
    </row>
    <row r="15" spans="2:17" ht="27.75" customHeight="1" x14ac:dyDescent="0.25">
      <c r="B15" s="62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2:17" ht="15.75" x14ac:dyDescent="0.25">
      <c r="B16" s="50" t="s">
        <v>14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16"/>
      <c r="O16" s="16"/>
    </row>
    <row r="17" spans="2:17" ht="15.75" x14ac:dyDescent="0.25">
      <c r="B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7" ht="27" customHeight="1" x14ac:dyDescent="0.25">
      <c r="B18" s="16"/>
      <c r="C18" s="16"/>
      <c r="D18" s="16"/>
      <c r="E18" s="17" t="s">
        <v>15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7" ht="16.899999999999999" customHeigh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7" ht="16.899999999999999" customHeight="1" x14ac:dyDescent="0.25">
      <c r="B20" s="16"/>
      <c r="C20" s="18" t="s">
        <v>16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7" ht="16.899999999999999" customHeight="1" x14ac:dyDescent="0.25">
      <c r="B21" s="16"/>
      <c r="C21" s="16"/>
      <c r="D21" s="16"/>
      <c r="E21" s="18" t="s">
        <v>17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7" ht="27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7" ht="27" customHeight="1" x14ac:dyDescent="0.25">
      <c r="B23" s="16"/>
      <c r="C23" s="17" t="s">
        <v>18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2:17" ht="27" customHeight="1" x14ac:dyDescent="0.25">
      <c r="B24" s="16"/>
      <c r="C24" s="17" t="s">
        <v>19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2:17" ht="16.899999999999999" customHeight="1" x14ac:dyDescent="0.25">
      <c r="B25" s="16"/>
      <c r="C25" s="18" t="s">
        <v>20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7" ht="16.899999999999999" customHeight="1" x14ac:dyDescent="0.3">
      <c r="B26" s="19" t="s">
        <v>21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7" ht="16.899999999999999" customHeight="1" x14ac:dyDescent="0.25">
      <c r="B27" s="16"/>
      <c r="C27" s="20" t="s">
        <v>22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7" ht="16.899999999999999" customHeight="1" x14ac:dyDescent="0.25">
      <c r="B28" s="16"/>
      <c r="C28" s="21" t="s">
        <v>23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7" ht="16.899999999999999" customHeight="1" x14ac:dyDescent="0.25">
      <c r="B29" s="16"/>
      <c r="C29" s="21" t="s">
        <v>16</v>
      </c>
      <c r="D29" s="22" t="s">
        <v>24</v>
      </c>
      <c r="E29" s="22"/>
      <c r="F29" s="22"/>
      <c r="G29" s="22"/>
      <c r="H29" s="22"/>
      <c r="I29" s="22"/>
      <c r="J29" s="22"/>
      <c r="K29" s="22"/>
      <c r="L29" s="22"/>
      <c r="M29" s="16"/>
      <c r="N29" s="16"/>
      <c r="O29" s="16"/>
    </row>
    <row r="30" spans="2:17" ht="16.899999999999999" customHeight="1" x14ac:dyDescent="0.25">
      <c r="B30" s="16"/>
      <c r="C30" s="63" t="s">
        <v>25</v>
      </c>
      <c r="D30" s="63"/>
      <c r="E30" s="63"/>
      <c r="F30" s="63"/>
      <c r="G30" s="63"/>
      <c r="H30" s="16"/>
      <c r="I30" s="16"/>
      <c r="J30" s="16"/>
      <c r="K30" s="16"/>
      <c r="L30" s="16"/>
      <c r="M30" s="16"/>
      <c r="N30" s="16"/>
      <c r="O30" s="16"/>
    </row>
    <row r="31" spans="2:17" ht="16.899999999999999" customHeight="1" x14ac:dyDescent="0.25">
      <c r="B31" s="1"/>
      <c r="C31" s="16"/>
      <c r="D31" s="49" t="s">
        <v>26</v>
      </c>
      <c r="E31" s="49"/>
      <c r="F31" s="49"/>
      <c r="G31" s="49"/>
      <c r="H31" s="49"/>
      <c r="I31" s="16"/>
      <c r="J31" s="16"/>
      <c r="K31" s="16"/>
      <c r="L31" s="16"/>
      <c r="M31" s="16"/>
      <c r="N31" s="16"/>
      <c r="O31" s="16"/>
      <c r="P31" s="16"/>
      <c r="Q31" s="23"/>
    </row>
    <row r="32" spans="2:17" ht="16.899999999999999" customHeight="1" x14ac:dyDescent="0.25">
      <c r="B32" s="1"/>
      <c r="C32" s="16"/>
      <c r="D32" s="49" t="s">
        <v>27</v>
      </c>
      <c r="E32" s="49"/>
      <c r="F32" s="49"/>
      <c r="G32" s="49"/>
      <c r="H32" s="49"/>
      <c r="I32" s="16"/>
      <c r="J32" s="16"/>
      <c r="K32" s="16"/>
      <c r="L32" s="16"/>
      <c r="M32" s="16"/>
      <c r="N32" s="16"/>
      <c r="O32" s="16"/>
      <c r="P32" s="16"/>
      <c r="Q32" s="23"/>
    </row>
    <row r="33" spans="1:19" ht="16.899999999999999" customHeight="1" x14ac:dyDescent="0.25">
      <c r="B33" s="22"/>
      <c r="C33" s="22"/>
      <c r="D33" s="49" t="s">
        <v>29</v>
      </c>
      <c r="E33" s="49"/>
      <c r="F33" s="49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9" ht="16.899999999999999" customHeight="1" x14ac:dyDescent="0.25">
      <c r="B34" s="21" t="s">
        <v>28</v>
      </c>
      <c r="C34" s="60" t="s">
        <v>41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9" ht="16.899999999999999" customHeight="1" x14ac:dyDescent="0.25">
      <c r="B35" s="2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9" s="1" customFormat="1" ht="16.899999999999999" customHeight="1" x14ac:dyDescent="0.25">
      <c r="B36" s="2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24"/>
    </row>
    <row r="37" spans="1:19" s="1" customFormat="1" ht="16.899999999999999" customHeight="1" x14ac:dyDescent="0.25">
      <c r="B37" s="2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9" s="1" customFormat="1" ht="16.899999999999999" customHeight="1" x14ac:dyDescent="0.25">
      <c r="B38" s="21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9" s="1" customFormat="1" ht="16.899999999999999" customHeight="1" x14ac:dyDescent="0.25">
      <c r="A39" s="44"/>
      <c r="B39" s="45"/>
      <c r="C39" s="51" t="s">
        <v>51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44"/>
    </row>
    <row r="40" spans="1:19" s="1" customFormat="1" ht="16.899999999999999" customHeight="1" x14ac:dyDescent="0.25">
      <c r="A40" s="44"/>
      <c r="B40" s="45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44"/>
    </row>
    <row r="41" spans="1:19" s="1" customFormat="1" ht="16.899999999999999" customHeight="1" x14ac:dyDescent="0.25">
      <c r="A41" s="44"/>
      <c r="B41" s="45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44"/>
    </row>
    <row r="42" spans="1:19" s="1" customFormat="1" ht="16.5" customHeight="1" x14ac:dyDescent="0.25">
      <c r="A42" s="44"/>
      <c r="B42" s="45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44"/>
    </row>
    <row r="43" spans="1:19" s="1" customFormat="1" ht="16.5" hidden="1" customHeight="1" x14ac:dyDescent="0.25">
      <c r="B43" s="2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19" s="1" customFormat="1" ht="16.5" hidden="1" customHeight="1" x14ac:dyDescent="0.25">
      <c r="B44" s="2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 s="1" customFormat="1" ht="16.5" hidden="1" customHeight="1" x14ac:dyDescent="0.25"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19" s="1" customFormat="1" ht="16.899999999999999" customHeight="1" x14ac:dyDescent="0.25">
      <c r="C46" s="21" t="s">
        <v>36</v>
      </c>
      <c r="D46" s="16"/>
      <c r="E46" s="16"/>
      <c r="F46" s="16"/>
      <c r="G46" s="16"/>
      <c r="H46" s="16"/>
      <c r="I46" s="16"/>
      <c r="J46" s="16"/>
      <c r="K46" s="16"/>
      <c r="L46" s="16"/>
    </row>
    <row r="47" spans="1:19" s="1" customFormat="1" ht="16.899999999999999" customHeight="1" x14ac:dyDescent="0.25">
      <c r="C47" s="22" t="s">
        <v>30</v>
      </c>
      <c r="D47" s="16"/>
      <c r="G47" s="16"/>
      <c r="H47" s="16"/>
      <c r="I47" s="16"/>
      <c r="J47" s="16"/>
      <c r="K47" s="16"/>
      <c r="L47" s="16"/>
    </row>
    <row r="48" spans="1:19" s="1" customFormat="1" ht="15.75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3:15" s="1" customFormat="1" ht="15.75" customHeight="1" x14ac:dyDescent="0.25">
      <c r="C49" s="52" t="s">
        <v>52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3:15" s="1" customFormat="1" ht="15.75" customHeight="1" x14ac:dyDescent="0.25"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3:15" s="1" customFormat="1" ht="16.5" customHeight="1" x14ac:dyDescent="0.25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3:15" s="1" customFormat="1" ht="16.5" x14ac:dyDescent="0.25">
      <c r="C52" s="25" t="s">
        <v>37</v>
      </c>
      <c r="D52" s="25"/>
      <c r="E52" s="25"/>
      <c r="F52" s="25"/>
      <c r="G52" s="25"/>
      <c r="H52" s="25"/>
      <c r="I52" s="25"/>
      <c r="J52" s="25"/>
      <c r="L52" s="16"/>
    </row>
    <row r="53" spans="3:15" s="1" customFormat="1" ht="16.5" x14ac:dyDescent="0.25">
      <c r="C53" s="25" t="s">
        <v>39</v>
      </c>
      <c r="D53" s="25"/>
      <c r="E53" s="25"/>
      <c r="F53" s="25"/>
      <c r="G53" s="25"/>
      <c r="H53" s="39"/>
      <c r="I53" s="39"/>
      <c r="J53" s="25"/>
      <c r="L53" s="16"/>
    </row>
    <row r="54" spans="3:15" s="1" customFormat="1" ht="16.5" x14ac:dyDescent="0.25">
      <c r="C54" s="25" t="s">
        <v>40</v>
      </c>
      <c r="H54" s="41"/>
    </row>
    <row r="55" spans="3:15" s="1" customFormat="1" ht="16.5" x14ac:dyDescent="0.25">
      <c r="C55" s="25" t="s">
        <v>38</v>
      </c>
    </row>
    <row r="56" spans="3:15" s="1" customFormat="1" x14ac:dyDescent="0.25"/>
    <row r="57" spans="3:15" s="1" customFormat="1" x14ac:dyDescent="0.25"/>
    <row r="58" spans="3:15" s="1" customFormat="1" x14ac:dyDescent="0.25"/>
    <row r="59" spans="3:15" s="1" customFormat="1" x14ac:dyDescent="0.25"/>
    <row r="60" spans="3:15" s="1" customFormat="1" x14ac:dyDescent="0.25"/>
    <row r="61" spans="3:15" s="1" customFormat="1" x14ac:dyDescent="0.25"/>
    <row r="62" spans="3:15" s="1" customFormat="1" x14ac:dyDescent="0.25"/>
    <row r="63" spans="3:15" s="1" customFormat="1" x14ac:dyDescent="0.25"/>
    <row r="64" spans="3:15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pans="2:17" s="1" customFormat="1" x14ac:dyDescent="0.25"/>
    <row r="354" spans="2:17" s="1" customFormat="1" x14ac:dyDescent="0.25"/>
    <row r="355" spans="2:17" s="1" customFormat="1" x14ac:dyDescent="0.25"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2:17" s="1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2:17" s="1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</sheetData>
  <mergeCells count="19">
    <mergeCell ref="C30:G30"/>
    <mergeCell ref="D31:H31"/>
    <mergeCell ref="D32:H32"/>
    <mergeCell ref="D33:F33"/>
    <mergeCell ref="B16:M16"/>
    <mergeCell ref="C39:Q42"/>
    <mergeCell ref="C49:O51"/>
    <mergeCell ref="O1:Q2"/>
    <mergeCell ref="F5:J5"/>
    <mergeCell ref="B4:Q4"/>
    <mergeCell ref="B5:B6"/>
    <mergeCell ref="C5:C6"/>
    <mergeCell ref="D5:D6"/>
    <mergeCell ref="E5:E6"/>
    <mergeCell ref="K5:M5"/>
    <mergeCell ref="N5:Q5"/>
    <mergeCell ref="C34:Q37"/>
    <mergeCell ref="C43:S45"/>
    <mergeCell ref="B15:Q15"/>
  </mergeCells>
  <pageMargins left="1.6141732283464567" right="1.4960629921259843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Руслан</cp:lastModifiedBy>
  <cp:lastPrinted>2026-06-02T11:18:15Z</cp:lastPrinted>
  <dcterms:created xsi:type="dcterms:W3CDTF">2014-04-01T09:50:37Z</dcterms:created>
  <dcterms:modified xsi:type="dcterms:W3CDTF">2026-06-03T07:37:39Z</dcterms:modified>
</cp:coreProperties>
</file>