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F13" i="1"/>
  <c r="E13" i="1"/>
  <c r="L12" i="1"/>
  <c r="P12" i="1" s="1"/>
  <c r="K12" i="1"/>
  <c r="I12" i="1"/>
  <c r="G12" i="1"/>
  <c r="R12" i="1" s="1"/>
  <c r="L11" i="1"/>
  <c r="P11" i="1" s="1"/>
  <c r="K11" i="1"/>
  <c r="I11" i="1"/>
  <c r="G11" i="1"/>
  <c r="R11" i="1" s="1"/>
  <c r="L10" i="1"/>
  <c r="K10" i="1"/>
  <c r="I10" i="1"/>
  <c r="I13" i="1" s="1"/>
  <c r="G10" i="1"/>
  <c r="L13" i="1" l="1"/>
  <c r="P13" i="1" s="1"/>
  <c r="N13" i="1"/>
  <c r="M11" i="1"/>
  <c r="Q11" i="1" s="1"/>
  <c r="K13" i="1"/>
  <c r="G13" i="1"/>
  <c r="O13" i="1" s="1"/>
  <c r="R10" i="1"/>
  <c r="R13" i="1"/>
  <c r="P10" i="1"/>
  <c r="N11" i="1"/>
  <c r="M10" i="1"/>
  <c r="M12" i="1"/>
  <c r="N10" i="1"/>
  <c r="N12" i="1"/>
  <c r="O11" i="1" l="1"/>
  <c r="O12" i="1"/>
  <c r="Q12" i="1"/>
  <c r="M13" i="1"/>
  <c r="Q13" i="1" s="1"/>
  <c r="O10" i="1"/>
  <c r="Q10" i="1"/>
</calcChain>
</file>

<file path=xl/sharedStrings.xml><?xml version="1.0" encoding="utf-8"?>
<sst xmlns="http://schemas.openxmlformats.org/spreadsheetml/2006/main" count="44" uniqueCount="32">
  <si>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</si>
  <si>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</si>
  <si>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</si>
  <si>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</si>
  <si>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Код продукции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</si>
  <si>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</si>
  <si>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</si>
  <si>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</si>
  <si>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</si>
  <si>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</si>
  <si>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</si>
  <si>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</si>
  <si>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</si>
  <si>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</si>
  <si>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</si>
  <si>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</si>
  <si>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</si>
  <si>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</si>
  <si>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Всего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</si>
  <si>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</si>
  <si>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</si>
  <si>
    <t>Ручки на планке APECS HF-008-INOX/304</t>
  </si>
  <si>
    <t>Цилиндровый механизм Palladium ZN 60 2J07 35T01x55</t>
  </si>
  <si>
    <t xml:space="preserve">Врезной замок AVERS 0827/60-C-G 
T-0523-C-AB-L 
</t>
  </si>
  <si>
    <t>шт</t>
  </si>
  <si>
    <t>29.32.30.233</t>
  </si>
  <si>
    <t>25.72.13.120</t>
  </si>
  <si>
    <t>25.72.12.111</t>
  </si>
  <si>
    <t>КП №1                                                         Вх. № 771/25 от 2805.26</t>
  </si>
  <si>
    <t>КП №2                                                         Вх. №772/26</t>
  </si>
  <si>
    <t>КП №3                                                         Вх. №773/26 от 28.05.26</t>
  </si>
  <si>
    <t>на оказание услуг по поставке замков дверных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</si>
</sst>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2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  <xf numFmtId="0" fontId="4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3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0" fontId="2" fillId="0" borderId="0" xfId="0" applyFont="1"/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31" xfId="0" applyFont="1" applyFill="1" applyBorder="1" applyAlignment="1">
      <alignment horizontal="center" shrinkToFit="1"/>
    </xf>
    <xf numFmtId="0" fontId="2" fillId="2" borderId="32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shrinkToFit="1"/>
    </xf>
    <xf numFmtId="4" fontId="2" fillId="0" borderId="36" xfId="0" applyNumberFormat="1" applyFont="1" applyBorder="1" applyAlignment="1">
      <alignment horizontal="center" vertical="center" shrinkToFit="1"/>
    </xf>
    <xf numFmtId="4" fontId="2" fillId="0" borderId="37" xfId="0" applyNumberFormat="1" applyFont="1" applyBorder="1" applyAlignment="1">
      <alignment horizontal="center" vertical="center" shrinkToFit="1"/>
    </xf>
    <xf numFmtId="4" fontId="2" fillId="0" borderId="34" xfId="0" applyNumberFormat="1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S28" sqref="S28"/>
    </sheetView>
  </sheetViews>
  <sheetFormatPr defaultRowHeight="12.75" x14ac:dyDescent="0.2"/>
  <cols>
    <col min="1" max="1" width="6" style="5" customWidth="1"/>
    <col min="2" max="2" width="26.140625" style="5" customWidth="1"/>
    <col min="3" max="3" width="12" style="5" customWidth="1"/>
    <col min="4" max="17" width="9.140625" style="5"/>
    <col min="18" max="18" width="17.5703125" style="5" customWidth="1"/>
    <col min="19" max="16384" width="9.140625" style="5"/>
  </cols>
  <sheetData>
    <row r="1" spans="1: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2">
      <c r="A3" s="18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3.5" thickBot="1" x14ac:dyDescent="0.25">
      <c r="A4" s="6" t="s">
        <v>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3.5" thickBot="1" x14ac:dyDescent="0.25">
      <c r="A5" s="19" t="s">
        <v>2</v>
      </c>
      <c r="B5" s="20" t="s">
        <v>3</v>
      </c>
      <c r="C5" s="21" t="s">
        <v>4</v>
      </c>
      <c r="D5" s="21" t="s">
        <v>5</v>
      </c>
      <c r="E5" s="22" t="s">
        <v>6</v>
      </c>
      <c r="F5" s="23" t="s">
        <v>7</v>
      </c>
      <c r="G5" s="24"/>
      <c r="H5" s="24"/>
      <c r="I5" s="24"/>
      <c r="J5" s="24"/>
      <c r="K5" s="25"/>
      <c r="L5" s="26" t="s">
        <v>8</v>
      </c>
      <c r="M5" s="27"/>
      <c r="N5" s="28" t="s">
        <v>9</v>
      </c>
      <c r="O5" s="29"/>
      <c r="P5" s="28" t="s">
        <v>10</v>
      </c>
      <c r="Q5" s="29"/>
      <c r="R5" s="29" t="s">
        <v>11</v>
      </c>
    </row>
    <row r="6" spans="1:18" ht="39.75" customHeight="1" x14ac:dyDescent="0.2">
      <c r="A6" s="30"/>
      <c r="B6" s="31"/>
      <c r="C6" s="32"/>
      <c r="D6" s="32"/>
      <c r="E6" s="33"/>
      <c r="F6" s="34" t="s">
        <v>28</v>
      </c>
      <c r="G6" s="35"/>
      <c r="H6" s="34" t="s">
        <v>29</v>
      </c>
      <c r="I6" s="35"/>
      <c r="J6" s="34" t="s">
        <v>30</v>
      </c>
      <c r="K6" s="35"/>
      <c r="L6" s="36"/>
      <c r="M6" s="37"/>
      <c r="N6" s="38"/>
      <c r="O6" s="39"/>
      <c r="P6" s="40"/>
      <c r="Q6" s="41"/>
      <c r="R6" s="39"/>
    </row>
    <row r="7" spans="1:18" ht="13.5" thickBot="1" x14ac:dyDescent="0.25">
      <c r="A7" s="42"/>
      <c r="B7" s="43"/>
      <c r="C7" s="44"/>
      <c r="D7" s="44"/>
      <c r="E7" s="45"/>
      <c r="F7" s="46" t="s">
        <v>12</v>
      </c>
      <c r="G7" s="47" t="s">
        <v>13</v>
      </c>
      <c r="H7" s="46" t="s">
        <v>12</v>
      </c>
      <c r="I7" s="47" t="s">
        <v>13</v>
      </c>
      <c r="J7" s="46" t="s">
        <v>12</v>
      </c>
      <c r="K7" s="47" t="s">
        <v>13</v>
      </c>
      <c r="L7" s="48" t="s">
        <v>12</v>
      </c>
      <c r="M7" s="47" t="s">
        <v>13</v>
      </c>
      <c r="N7" s="48" t="s">
        <v>12</v>
      </c>
      <c r="O7" s="47" t="s">
        <v>13</v>
      </c>
      <c r="P7" s="48" t="s">
        <v>12</v>
      </c>
      <c r="Q7" s="47" t="s">
        <v>13</v>
      </c>
      <c r="R7" s="39"/>
    </row>
    <row r="8" spans="1:18" ht="13.5" thickBot="1" x14ac:dyDescent="0.25">
      <c r="A8" s="49">
        <v>1</v>
      </c>
      <c r="B8" s="50">
        <v>2</v>
      </c>
      <c r="C8" s="51"/>
      <c r="D8" s="51"/>
      <c r="E8" s="52">
        <v>3</v>
      </c>
      <c r="F8" s="53">
        <v>4</v>
      </c>
      <c r="G8" s="54">
        <v>5</v>
      </c>
      <c r="H8" s="53">
        <v>6</v>
      </c>
      <c r="I8" s="54">
        <v>7</v>
      </c>
      <c r="J8" s="53">
        <v>8</v>
      </c>
      <c r="K8" s="54">
        <v>9</v>
      </c>
      <c r="L8" s="55">
        <v>10</v>
      </c>
      <c r="M8" s="54">
        <v>11</v>
      </c>
      <c r="N8" s="55">
        <v>12</v>
      </c>
      <c r="O8" s="54">
        <v>13</v>
      </c>
      <c r="P8" s="55">
        <v>14</v>
      </c>
      <c r="Q8" s="54">
        <v>15</v>
      </c>
      <c r="R8" s="56">
        <v>16</v>
      </c>
    </row>
    <row r="9" spans="1:18" x14ac:dyDescent="0.2">
      <c r="A9" s="7"/>
      <c r="B9" s="8"/>
      <c r="C9" s="8"/>
      <c r="D9" s="8"/>
      <c r="E9" s="9"/>
      <c r="F9" s="57" t="s">
        <v>14</v>
      </c>
      <c r="G9" s="58"/>
      <c r="H9" s="57" t="s">
        <v>15</v>
      </c>
      <c r="I9" s="58"/>
      <c r="J9" s="57" t="s">
        <v>16</v>
      </c>
      <c r="K9" s="58"/>
      <c r="L9" s="59" t="s">
        <v>17</v>
      </c>
      <c r="M9" s="58"/>
      <c r="N9" s="60"/>
      <c r="O9" s="61"/>
      <c r="P9" s="62"/>
      <c r="Q9" s="63"/>
      <c r="R9" s="64"/>
    </row>
    <row r="10" spans="1:18" ht="25.5" x14ac:dyDescent="0.2">
      <c r="A10" s="71">
        <v>1</v>
      </c>
      <c r="B10" s="73" t="s">
        <v>21</v>
      </c>
      <c r="C10" s="1" t="s">
        <v>25</v>
      </c>
      <c r="D10" s="10" t="s">
        <v>24</v>
      </c>
      <c r="E10" s="2">
        <v>10</v>
      </c>
      <c r="F10" s="3">
        <v>2500</v>
      </c>
      <c r="G10" s="11">
        <f t="shared" ref="G10:G12" si="0">ROUND(E10*F10,2)</f>
        <v>25000</v>
      </c>
      <c r="H10" s="3">
        <v>2800</v>
      </c>
      <c r="I10" s="11">
        <f t="shared" ref="I10:I12" si="1">ROUND(E10*H10,2)</f>
        <v>28000</v>
      </c>
      <c r="J10" s="3">
        <v>2600</v>
      </c>
      <c r="K10" s="11">
        <f>ROUND(E10*J10,2)</f>
        <v>26000</v>
      </c>
      <c r="L10" s="12">
        <f>ROUND(IF(SUM(F10,H10,J10)&gt;0,AVERAGE(F10,H10,J10),0),2)</f>
        <v>2633.33</v>
      </c>
      <c r="M10" s="12">
        <f>ROUND(E10*L10,2)</f>
        <v>26333.3</v>
      </c>
      <c r="N10" s="12">
        <f t="shared" ref="N10:O12" si="2">ROUND(IF(L10&gt;0,STDEV(F10,H10,J10),0),2)</f>
        <v>152.75</v>
      </c>
      <c r="O10" s="12">
        <f t="shared" si="2"/>
        <v>1527.53</v>
      </c>
      <c r="P10" s="12">
        <f t="shared" ref="P10:Q12" si="3">ROUND(IF(L10&gt;0,STDEV(F10,H10,J10)/AVERAGE(F10,H10,J10)*100,0),2)</f>
        <v>5.8</v>
      </c>
      <c r="Q10" s="12">
        <f t="shared" si="3"/>
        <v>5.8</v>
      </c>
      <c r="R10" s="12">
        <f>MIN(G10)</f>
        <v>25000</v>
      </c>
    </row>
    <row r="11" spans="1:18" ht="25.5" x14ac:dyDescent="0.2">
      <c r="A11" s="71">
        <v>2</v>
      </c>
      <c r="B11" s="73" t="s">
        <v>22</v>
      </c>
      <c r="C11" s="1" t="s">
        <v>26</v>
      </c>
      <c r="D11" s="10" t="s">
        <v>24</v>
      </c>
      <c r="E11" s="2">
        <v>10</v>
      </c>
      <c r="F11" s="3">
        <v>980</v>
      </c>
      <c r="G11" s="11">
        <f t="shared" si="0"/>
        <v>9800</v>
      </c>
      <c r="H11" s="3">
        <v>1200</v>
      </c>
      <c r="I11" s="11">
        <f t="shared" si="1"/>
        <v>12000</v>
      </c>
      <c r="J11" s="3">
        <v>1100</v>
      </c>
      <c r="K11" s="11">
        <f t="shared" ref="K11:K12" si="4">ROUND(E11*J11,2)</f>
        <v>11000</v>
      </c>
      <c r="L11" s="12">
        <f t="shared" ref="L11:L12" si="5">ROUND(IF(SUM(F11,H11,J11)&gt;0,AVERAGE(F11,H11,J11),0),2)</f>
        <v>1093.33</v>
      </c>
      <c r="M11" s="12">
        <f t="shared" ref="M11:M12" si="6">ROUND(E11*L11,2)</f>
        <v>10933.3</v>
      </c>
      <c r="N11" s="12">
        <f t="shared" si="2"/>
        <v>110.15</v>
      </c>
      <c r="O11" s="12">
        <f t="shared" si="2"/>
        <v>1101.51</v>
      </c>
      <c r="P11" s="12">
        <f t="shared" si="3"/>
        <v>10.07</v>
      </c>
      <c r="Q11" s="12">
        <f t="shared" si="3"/>
        <v>10.07</v>
      </c>
      <c r="R11" s="12">
        <f t="shared" ref="R11:R12" si="7">MIN(G11)</f>
        <v>9800</v>
      </c>
    </row>
    <row r="12" spans="1:18" ht="51" x14ac:dyDescent="0.2">
      <c r="A12" s="71">
        <v>3</v>
      </c>
      <c r="B12" s="73" t="s">
        <v>23</v>
      </c>
      <c r="C12" s="1" t="s">
        <v>27</v>
      </c>
      <c r="D12" s="10" t="s">
        <v>24</v>
      </c>
      <c r="E12" s="2">
        <v>30</v>
      </c>
      <c r="F12" s="3">
        <v>2900</v>
      </c>
      <c r="G12" s="11">
        <f t="shared" si="0"/>
        <v>87000</v>
      </c>
      <c r="H12" s="3">
        <v>3100</v>
      </c>
      <c r="I12" s="11">
        <f t="shared" si="1"/>
        <v>93000</v>
      </c>
      <c r="J12" s="3">
        <v>3000</v>
      </c>
      <c r="K12" s="11">
        <f t="shared" si="4"/>
        <v>90000</v>
      </c>
      <c r="L12" s="12">
        <f t="shared" si="5"/>
        <v>3000</v>
      </c>
      <c r="M12" s="12">
        <f t="shared" si="6"/>
        <v>90000</v>
      </c>
      <c r="N12" s="12">
        <f t="shared" si="2"/>
        <v>100</v>
      </c>
      <c r="O12" s="12">
        <f t="shared" si="2"/>
        <v>3000</v>
      </c>
      <c r="P12" s="12">
        <f t="shared" si="3"/>
        <v>3.33</v>
      </c>
      <c r="Q12" s="12">
        <f t="shared" si="3"/>
        <v>3.33</v>
      </c>
      <c r="R12" s="12">
        <f t="shared" si="7"/>
        <v>87000</v>
      </c>
    </row>
    <row r="13" spans="1:18" ht="13.5" thickBot="1" x14ac:dyDescent="0.25">
      <c r="A13" s="72" t="s">
        <v>18</v>
      </c>
      <c r="B13" s="65"/>
      <c r="C13" s="65"/>
      <c r="D13" s="65"/>
      <c r="E13" s="66">
        <f t="shared" ref="E13:M13" si="8">SUM(E10:E12)</f>
        <v>50</v>
      </c>
      <c r="F13" s="67">
        <f t="shared" si="8"/>
        <v>6380</v>
      </c>
      <c r="G13" s="67">
        <f t="shared" si="8"/>
        <v>121800</v>
      </c>
      <c r="H13" s="67">
        <f t="shared" si="8"/>
        <v>7100</v>
      </c>
      <c r="I13" s="67">
        <f t="shared" si="8"/>
        <v>133000</v>
      </c>
      <c r="J13" s="67">
        <f t="shared" si="8"/>
        <v>6700</v>
      </c>
      <c r="K13" s="67">
        <f t="shared" si="8"/>
        <v>127000</v>
      </c>
      <c r="L13" s="67">
        <f t="shared" si="8"/>
        <v>6726.66</v>
      </c>
      <c r="M13" s="67">
        <f t="shared" si="8"/>
        <v>127266.6</v>
      </c>
      <c r="N13" s="68">
        <f>STDEV(F13,H13,J13)</f>
        <v>360.73998022583152</v>
      </c>
      <c r="O13" s="69">
        <f>STDEV(G13,I13,K13)</f>
        <v>5604.7598818623201</v>
      </c>
      <c r="P13" s="68">
        <f>ROUND(IF(L13&gt;0,STDEV(F13,H13,J13)/L13*100,0),2)</f>
        <v>5.36</v>
      </c>
      <c r="Q13" s="70">
        <f>ROUND(IF(M13&gt;0,STDEV(G13,I13,K13)/M13*100,0),2)</f>
        <v>4.4000000000000004</v>
      </c>
      <c r="R13" s="67">
        <f>SUM(R10:R12)</f>
        <v>121800</v>
      </c>
    </row>
    <row r="14" spans="1:18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5"/>
      <c r="O14" s="15"/>
      <c r="P14" s="15"/>
      <c r="Q14" s="13"/>
      <c r="R14" s="13"/>
    </row>
    <row r="15" spans="1:18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3"/>
      <c r="O15" s="13"/>
      <c r="P15" s="13"/>
      <c r="Q15" s="13"/>
      <c r="R15" s="13"/>
    </row>
    <row r="16" spans="1:18" ht="57" customHeight="1" x14ac:dyDescent="0.2">
      <c r="A16" s="13"/>
      <c r="B16" s="16" t="s">
        <v>19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</sheetData>
  <mergeCells count="23">
    <mergeCell ref="A9:E9"/>
    <mergeCell ref="F9:G9"/>
    <mergeCell ref="H9:I9"/>
    <mergeCell ref="J9:K9"/>
    <mergeCell ref="L9:M9"/>
    <mergeCell ref="B16:Q16"/>
    <mergeCell ref="L5:M6"/>
    <mergeCell ref="N5:O6"/>
    <mergeCell ref="P5:Q6"/>
    <mergeCell ref="R5:R7"/>
    <mergeCell ref="F6:G6"/>
    <mergeCell ref="H6:I6"/>
    <mergeCell ref="J6:K6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2026-06-01T10:17:05Z</dcterms:modified>
</cp:coreProperties>
</file>