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РИША\Desktop\ХПЭТ\2026\Стройматериалы\"/>
    </mc:Choice>
  </mc:AlternateContent>
  <bookViews>
    <workbookView xWindow="0" yWindow="0" windowWidth="11790" windowHeight="11010"/>
  </bookViews>
  <sheets>
    <sheet name="Анализ рынка (базовый)" sheetId="3" r:id="rId1"/>
  </sheets>
  <definedNames>
    <definedName name="_xlnm.Print_Area" localSheetId="0">'Анализ рынка (базовый)'!$A$1:$O$43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3" l="1"/>
  <c r="H26" i="3"/>
  <c r="K26" i="3" s="1"/>
  <c r="H10" i="3"/>
  <c r="K10" i="3" s="1"/>
  <c r="I10" i="3"/>
  <c r="H11" i="3"/>
  <c r="K11" i="3" s="1"/>
  <c r="I11" i="3"/>
  <c r="H12" i="3"/>
  <c r="K12" i="3" s="1"/>
  <c r="I12" i="3"/>
  <c r="H13" i="3"/>
  <c r="K13" i="3" s="1"/>
  <c r="I13" i="3"/>
  <c r="H14" i="3"/>
  <c r="K14" i="3" s="1"/>
  <c r="I14" i="3"/>
  <c r="H15" i="3"/>
  <c r="I15" i="3"/>
  <c r="H16" i="3"/>
  <c r="K16" i="3" s="1"/>
  <c r="I16" i="3"/>
  <c r="H17" i="3"/>
  <c r="K17" i="3" s="1"/>
  <c r="I17" i="3"/>
  <c r="H18" i="3"/>
  <c r="K18" i="3" s="1"/>
  <c r="I18" i="3"/>
  <c r="H19" i="3"/>
  <c r="K19" i="3" s="1"/>
  <c r="I19" i="3"/>
  <c r="H20" i="3"/>
  <c r="K20" i="3" s="1"/>
  <c r="I20" i="3"/>
  <c r="J20" i="3" s="1"/>
  <c r="H21" i="3"/>
  <c r="K21" i="3" s="1"/>
  <c r="I21" i="3"/>
  <c r="H22" i="3"/>
  <c r="K22" i="3" s="1"/>
  <c r="I22" i="3"/>
  <c r="H23" i="3"/>
  <c r="K23" i="3" s="1"/>
  <c r="I23" i="3"/>
  <c r="J23" i="3" s="1"/>
  <c r="H24" i="3"/>
  <c r="K24" i="3" s="1"/>
  <c r="I24" i="3"/>
  <c r="H25" i="3"/>
  <c r="K25" i="3" s="1"/>
  <c r="I25" i="3"/>
  <c r="I26" i="3"/>
  <c r="H27" i="3"/>
  <c r="K27" i="3" s="1"/>
  <c r="I27" i="3"/>
  <c r="H28" i="3"/>
  <c r="K28" i="3" s="1"/>
  <c r="I28" i="3"/>
  <c r="H29" i="3"/>
  <c r="K29" i="3" s="1"/>
  <c r="I29" i="3"/>
  <c r="H30" i="3"/>
  <c r="K30" i="3" s="1"/>
  <c r="I30" i="3"/>
  <c r="J30" i="3" s="1"/>
  <c r="H31" i="3"/>
  <c r="K31" i="3" s="1"/>
  <c r="I31" i="3"/>
  <c r="J29" i="3" l="1"/>
  <c r="J21" i="3"/>
  <c r="J27" i="3"/>
  <c r="J24" i="3"/>
  <c r="J10" i="3"/>
  <c r="J31" i="3"/>
  <c r="J28" i="3"/>
  <c r="J26" i="3"/>
  <c r="J25" i="3"/>
  <c r="J22" i="3"/>
  <c r="J19" i="3"/>
  <c r="J18" i="3"/>
  <c r="J15" i="3"/>
  <c r="J11" i="3"/>
  <c r="J13" i="3"/>
  <c r="J17" i="3"/>
  <c r="J16" i="3"/>
  <c r="K15" i="3"/>
  <c r="J14" i="3"/>
  <c r="J12" i="3"/>
  <c r="H9" i="3"/>
  <c r="K9" i="3" s="1"/>
  <c r="I9" i="3"/>
  <c r="J9" i="3" l="1"/>
  <c r="I32" i="3"/>
  <c r="H32" i="3"/>
  <c r="K32" i="3" s="1"/>
  <c r="I8" i="3"/>
  <c r="H8" i="3"/>
  <c r="K8" i="3" s="1"/>
  <c r="J8" i="3" l="1"/>
  <c r="J32" i="3"/>
</calcChain>
</file>

<file path=xl/sharedStrings.xml><?xml version="1.0" encoding="utf-8"?>
<sst xmlns="http://schemas.openxmlformats.org/spreadsheetml/2006/main" count="65" uniqueCount="41">
  <si>
    <t>№ п/п</t>
  </si>
  <si>
    <t>Объект закупки</t>
  </si>
  <si>
    <t>Ед. изм.</t>
  </si>
  <si>
    <t>Кол-во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</si>
  <si>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</si>
  <si>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</si>
  <si>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</si>
  <si>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ИТОГО:</t>
  </si>
  <si>
    <t>РАСЧЕТ НАЧАЛЬНОЙ (МАКСИМАЛЬНОЙ) ЦЕНЫ КОНТРАКТА</t>
  </si>
  <si>
    <t>Цена единицы продукции, Поставщик № 1</t>
  </si>
  <si>
    <t>Цена единицы продукции, Поставщик № 2</t>
  </si>
  <si>
    <t>Цена единицы продукции, Поставщик № 3</t>
  </si>
  <si>
    <r>
      <t xml:space="preserve">Используемый метод определения цены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</si>
  <si>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r>
      <t xml:space="preserve">Коэффициент вариации (%) </t>
    </r>
    <r>
      <rPr>
        <i/>
        <sz val="12"/>
        <color theme="1"/>
        <rFont val="Times New Roman"/>
        <family val="1"/>
        <charset val="204"/>
      </rPr>
      <t xml:space="preserve">(не должен превышать 33%)             </t>
    </r>
    <r>
      <rPr>
        <b/>
        <i/>
        <sz val="12"/>
        <color theme="1"/>
        <rFont val="Times New Roman"/>
        <family val="1"/>
        <charset val="204"/>
      </rPr>
      <t xml:space="preserve">                            </t>
    </r>
  </si>
  <si>
    <t>шт</t>
  </si>
  <si>
    <r>
      <t xml:space="preserve">Предмет контракта: </t>
    </r>
    <r>
      <rPr>
        <u/>
        <sz val="12"/>
        <color theme="1"/>
        <rFont val="Times New Roman"/>
        <family val="1"/>
        <charset val="204"/>
      </rPr>
      <t>Поставка строительных материалов и инструментов</t>
    </r>
  </si>
  <si>
    <t>Эмаль (Вид 1)</t>
  </si>
  <si>
    <t>Эмаль (Вид 2)</t>
  </si>
  <si>
    <t>Эмаль (Вид 3)</t>
  </si>
  <si>
    <t>Эмаль (Вид 4)</t>
  </si>
  <si>
    <t>Эмаль (Вид 5)</t>
  </si>
  <si>
    <t>Эмаль (Вид 6)</t>
  </si>
  <si>
    <t>Краска акриловая</t>
  </si>
  <si>
    <t>Валик (Вид 1)</t>
  </si>
  <si>
    <t>Валик (Вид 2)</t>
  </si>
  <si>
    <t>Валик (Вид 3)</t>
  </si>
  <si>
    <t>Валик (Вид 4)</t>
  </si>
  <si>
    <t>Кисть (Вид 1)</t>
  </si>
  <si>
    <t>Кисть (Вид 2)</t>
  </si>
  <si>
    <t>Кисть (Вид 3)</t>
  </si>
  <si>
    <t>Кисть (Вид 4)</t>
  </si>
  <si>
    <t>Шпатель (Вид 1)</t>
  </si>
  <si>
    <t>Шпатель (Вид 2)</t>
  </si>
  <si>
    <t>Фанера</t>
  </si>
  <si>
    <t>Шпатлёвка (Вид 1)</t>
  </si>
  <si>
    <t>Шпаклёвка (Вид 2)</t>
  </si>
  <si>
    <t>Грунтовка глубокого проникновения</t>
  </si>
  <si>
    <t>Растворитель Уайт-спирит</t>
  </si>
  <si>
    <t>Лента малярная</t>
  </si>
  <si>
    <t>Шкурка шлифовальная</t>
  </si>
  <si>
    <t>Цемент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</si>
</sst>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.##0.00_-;\-* #\.##0.00_-;_-* &quot;-&quot;??_-;_-@_-"/>
    <numFmt numFmtId="165" formatCode="#\ ##0.00"/>
  </numFmts>
  <fonts count="1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/>
    <xf numFmtId="0" fontId="5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/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165" fontId="9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Alignment="1"/>
    <xf numFmtId="4" fontId="5" fillId="2" borderId="1" xfId="1" applyNumberFormat="1" applyFont="1" applyFill="1" applyBorder="1" applyAlignment="1">
      <alignment horizontal="center" vertical="center" wrapText="1" shrinkToFit="1"/>
    </xf>
    <xf numFmtId="165" fontId="4" fillId="0" borderId="0" xfId="0" applyNumberFormat="1" applyFont="1" applyAlignment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="90" zoomScaleNormal="90" workbookViewId="0">
      <pane xSplit="4" ySplit="7" topLeftCell="K23" activePane="bottomRight" state="frozen"/>
      <selection pane="topRight" activeCell="E1" sqref="E1"/>
      <selection pane="bottomLeft" activeCell="A8" sqref="A8"/>
      <selection pane="bottomRight" activeCell="D12" sqref="D12:D13"/>
    </sheetView>
  </sheetViews>
  <sheetFormatPr defaultColWidth="9.140625" defaultRowHeight="15.75" x14ac:dyDescent="0.25"/>
  <cols>
    <col min="1" max="1" width="7.42578125" style="2" customWidth="1"/>
    <col min="2" max="2" width="26.85546875" style="2" customWidth="1"/>
    <col min="3" max="3" width="12" style="2" customWidth="1"/>
    <col min="4" max="4" width="13" style="2" customWidth="1"/>
    <col min="5" max="5" width="19.42578125" style="2" customWidth="1"/>
    <col min="6" max="7" width="19.5703125" style="2" customWidth="1"/>
    <col min="8" max="8" width="20.28515625" style="2" customWidth="1"/>
    <col min="9" max="9" width="18.140625" style="2" customWidth="1"/>
    <col min="10" max="10" width="18.5703125" style="2" customWidth="1"/>
    <col min="11" max="11" width="21.5703125" style="4" customWidth="1"/>
    <col min="12" max="12" width="22.5703125" style="2" customWidth="1"/>
    <col min="13" max="13" width="14.85546875" style="2" customWidth="1"/>
    <col min="14" max="14" width="14.28515625" style="2" customWidth="1"/>
    <col min="15" max="15" width="27.28515625" style="2" customWidth="1"/>
    <col min="16" max="16384" width="9.140625" style="2"/>
  </cols>
  <sheetData>
    <row r="1" spans="1:15" x14ac:dyDescent="0.25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</row>
    <row r="2" spans="1:15" x14ac:dyDescent="0.25">
      <c r="A2" s="3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31.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</row>
    <row r="5" spans="1:15" x14ac:dyDescent="0.25">
      <c r="A5" s="3" t="s">
        <v>12</v>
      </c>
    </row>
    <row r="6" spans="1:15" x14ac:dyDescent="0.25">
      <c r="B6" s="5"/>
      <c r="C6" s="7"/>
      <c r="D6" s="7"/>
      <c r="I6" s="8"/>
      <c r="J6" s="8"/>
      <c r="K6" s="9"/>
      <c r="L6" s="8"/>
      <c r="M6" s="8"/>
      <c r="N6" s="8"/>
      <c r="O6" s="8"/>
    </row>
    <row r="7" spans="1:15" s="11" customFormat="1" ht="63" x14ac:dyDescent="0.25">
      <c r="A7" s="10" t="s">
        <v>0</v>
      </c>
      <c r="B7" s="27" t="s">
        <v>1</v>
      </c>
      <c r="C7" s="10" t="s">
        <v>2</v>
      </c>
      <c r="D7" s="10" t="s">
        <v>3</v>
      </c>
      <c r="E7" s="10" t="s">
        <v>9</v>
      </c>
      <c r="F7" s="10" t="s">
        <v>10</v>
      </c>
      <c r="G7" s="10" t="s">
        <v>11</v>
      </c>
      <c r="H7" s="10" t="s">
        <v>4</v>
      </c>
      <c r="I7" s="10" t="s">
        <v>5</v>
      </c>
      <c r="J7" s="10" t="s">
        <v>13</v>
      </c>
      <c r="K7" s="10" t="s">
        <v>6</v>
      </c>
    </row>
    <row r="8" spans="1:15" s="4" customFormat="1" ht="15.75" customHeight="1" x14ac:dyDescent="0.25">
      <c r="A8" s="25">
        <v>1</v>
      </c>
      <c r="B8" s="29" t="s">
        <v>16</v>
      </c>
      <c r="C8" s="26" t="s">
        <v>14</v>
      </c>
      <c r="D8" s="15">
        <v>1</v>
      </c>
      <c r="E8" s="18">
        <v>5700</v>
      </c>
      <c r="F8" s="18">
        <v>5985</v>
      </c>
      <c r="G8" s="18">
        <v>6164.55</v>
      </c>
      <c r="H8" s="12">
        <f>ROUNDDOWN(AVERAGE(E8:G8),2)</f>
        <v>5949.85</v>
      </c>
      <c r="I8" s="13">
        <f>STDEV(E8:G8)</f>
        <v>234.26</v>
      </c>
      <c r="J8" s="14">
        <f>I8/H8</f>
        <v>3.9399999999999998E-2</v>
      </c>
      <c r="K8" s="12">
        <f>H8*D8</f>
        <v>5949.85</v>
      </c>
    </row>
    <row r="9" spans="1:15" s="4" customFormat="1" ht="15.75" customHeight="1" x14ac:dyDescent="0.25">
      <c r="A9" s="25">
        <v>2</v>
      </c>
      <c r="B9" s="29" t="s">
        <v>17</v>
      </c>
      <c r="C9" s="26" t="s">
        <v>14</v>
      </c>
      <c r="D9" s="15">
        <v>1</v>
      </c>
      <c r="E9" s="18">
        <v>4299</v>
      </c>
      <c r="F9" s="18">
        <v>4591.55</v>
      </c>
      <c r="G9" s="18">
        <v>4729.3</v>
      </c>
      <c r="H9" s="12">
        <f>ROUNDDOWN(AVERAGE(E9:G9),2)</f>
        <v>4539.95</v>
      </c>
      <c r="I9" s="13">
        <f>STDEV(E9:G9)</f>
        <v>219.74</v>
      </c>
      <c r="J9" s="14">
        <f>I9/H9</f>
        <v>4.8399999999999999E-2</v>
      </c>
      <c r="K9" s="12">
        <f>H9*D9</f>
        <v>4539.95</v>
      </c>
    </row>
    <row r="10" spans="1:15" s="4" customFormat="1" ht="15.75" customHeight="1" x14ac:dyDescent="0.25">
      <c r="A10" s="25">
        <v>3</v>
      </c>
      <c r="B10" s="29" t="s">
        <v>18</v>
      </c>
      <c r="C10" s="26" t="s">
        <v>14</v>
      </c>
      <c r="D10" s="15">
        <v>1</v>
      </c>
      <c r="E10" s="18">
        <v>1417.9</v>
      </c>
      <c r="F10" s="18">
        <v>1488.8</v>
      </c>
      <c r="G10" s="18">
        <v>1533.5</v>
      </c>
      <c r="H10" s="12">
        <f t="shared" ref="H10:H31" si="0">ROUNDDOWN(AVERAGE(E10:G10),2)</f>
        <v>1480.06</v>
      </c>
      <c r="I10" s="13">
        <f t="shared" ref="I10:I31" si="1">STDEV(E10:G10)</f>
        <v>58.29</v>
      </c>
      <c r="J10" s="14">
        <f t="shared" ref="J10:J31" si="2">I10/H10</f>
        <v>3.9399999999999998E-2</v>
      </c>
      <c r="K10" s="12">
        <f t="shared" ref="K10:K31" si="3">H10*D10</f>
        <v>1480.06</v>
      </c>
    </row>
    <row r="11" spans="1:15" s="4" customFormat="1" ht="15.75" customHeight="1" x14ac:dyDescent="0.25">
      <c r="A11" s="25">
        <v>4</v>
      </c>
      <c r="B11" s="29" t="s">
        <v>19</v>
      </c>
      <c r="C11" s="26" t="s">
        <v>14</v>
      </c>
      <c r="D11" s="15">
        <v>1</v>
      </c>
      <c r="E11" s="18">
        <v>1417.9</v>
      </c>
      <c r="F11" s="18">
        <v>1488.8</v>
      </c>
      <c r="G11" s="18">
        <v>1533.5</v>
      </c>
      <c r="H11" s="12">
        <f t="shared" si="0"/>
        <v>1480.06</v>
      </c>
      <c r="I11" s="13">
        <f t="shared" si="1"/>
        <v>58.29</v>
      </c>
      <c r="J11" s="14">
        <f t="shared" si="2"/>
        <v>3.9399999999999998E-2</v>
      </c>
      <c r="K11" s="12">
        <f t="shared" si="3"/>
        <v>1480.06</v>
      </c>
    </row>
    <row r="12" spans="1:15" s="4" customFormat="1" ht="15.75" customHeight="1" x14ac:dyDescent="0.25">
      <c r="A12" s="25">
        <v>5</v>
      </c>
      <c r="B12" s="29" t="s">
        <v>20</v>
      </c>
      <c r="C12" s="26" t="s">
        <v>14</v>
      </c>
      <c r="D12" s="15">
        <v>1</v>
      </c>
      <c r="E12" s="18">
        <v>1417.9</v>
      </c>
      <c r="F12" s="18">
        <v>1488.8</v>
      </c>
      <c r="G12" s="18">
        <v>1533.5</v>
      </c>
      <c r="H12" s="12">
        <f t="shared" si="0"/>
        <v>1480.06</v>
      </c>
      <c r="I12" s="13">
        <f t="shared" si="1"/>
        <v>58.29</v>
      </c>
      <c r="J12" s="14">
        <f t="shared" si="2"/>
        <v>3.9399999999999998E-2</v>
      </c>
      <c r="K12" s="12">
        <f t="shared" si="3"/>
        <v>1480.06</v>
      </c>
    </row>
    <row r="13" spans="1:15" s="4" customFormat="1" ht="15.75" customHeight="1" x14ac:dyDescent="0.25">
      <c r="A13" s="25">
        <v>6</v>
      </c>
      <c r="B13" s="29" t="s">
        <v>21</v>
      </c>
      <c r="C13" s="26" t="s">
        <v>14</v>
      </c>
      <c r="D13" s="15">
        <v>1</v>
      </c>
      <c r="E13" s="18">
        <v>608</v>
      </c>
      <c r="F13" s="18">
        <v>638.4</v>
      </c>
      <c r="G13" s="18">
        <v>657.55</v>
      </c>
      <c r="H13" s="12">
        <f t="shared" si="0"/>
        <v>634.65</v>
      </c>
      <c r="I13" s="13">
        <f t="shared" si="1"/>
        <v>24.99</v>
      </c>
      <c r="J13" s="14">
        <f t="shared" si="2"/>
        <v>3.9399999999999998E-2</v>
      </c>
      <c r="K13" s="12">
        <f t="shared" si="3"/>
        <v>634.65</v>
      </c>
    </row>
    <row r="14" spans="1:15" s="4" customFormat="1" ht="15.75" customHeight="1" x14ac:dyDescent="0.25">
      <c r="A14" s="25">
        <v>7</v>
      </c>
      <c r="B14" s="29" t="s">
        <v>22</v>
      </c>
      <c r="C14" s="26" t="s">
        <v>14</v>
      </c>
      <c r="D14" s="15">
        <v>1</v>
      </c>
      <c r="E14" s="18">
        <v>1984.6</v>
      </c>
      <c r="F14" s="18">
        <v>2083.85</v>
      </c>
      <c r="G14" s="18">
        <v>2146.6999999999998</v>
      </c>
      <c r="H14" s="12">
        <f t="shared" si="0"/>
        <v>2071.71</v>
      </c>
      <c r="I14" s="13">
        <f t="shared" si="1"/>
        <v>81.73</v>
      </c>
      <c r="J14" s="14">
        <f t="shared" si="2"/>
        <v>3.95E-2</v>
      </c>
      <c r="K14" s="12">
        <f t="shared" si="3"/>
        <v>2071.71</v>
      </c>
    </row>
    <row r="15" spans="1:15" s="4" customFormat="1" ht="15.75" customHeight="1" x14ac:dyDescent="0.25">
      <c r="A15" s="25">
        <v>8</v>
      </c>
      <c r="B15" s="29" t="s">
        <v>23</v>
      </c>
      <c r="C15" s="26" t="s">
        <v>14</v>
      </c>
      <c r="D15" s="15">
        <v>1</v>
      </c>
      <c r="E15" s="18">
        <v>85.6</v>
      </c>
      <c r="F15" s="18">
        <v>89.9</v>
      </c>
      <c r="G15" s="18">
        <v>92.6</v>
      </c>
      <c r="H15" s="12">
        <f t="shared" si="0"/>
        <v>89.36</v>
      </c>
      <c r="I15" s="13">
        <f t="shared" si="1"/>
        <v>3.53</v>
      </c>
      <c r="J15" s="14">
        <f t="shared" si="2"/>
        <v>3.95E-2</v>
      </c>
      <c r="K15" s="12">
        <f t="shared" si="3"/>
        <v>89.36</v>
      </c>
    </row>
    <row r="16" spans="1:15" s="4" customFormat="1" ht="15.75" customHeight="1" x14ac:dyDescent="0.25">
      <c r="A16" s="25">
        <v>9</v>
      </c>
      <c r="B16" s="29" t="s">
        <v>24</v>
      </c>
      <c r="C16" s="26" t="s">
        <v>14</v>
      </c>
      <c r="D16" s="15">
        <v>1</v>
      </c>
      <c r="E16" s="18">
        <v>116</v>
      </c>
      <c r="F16" s="18">
        <v>121.8</v>
      </c>
      <c r="G16" s="18">
        <v>125.45</v>
      </c>
      <c r="H16" s="12">
        <f t="shared" si="0"/>
        <v>121.08</v>
      </c>
      <c r="I16" s="13">
        <f t="shared" si="1"/>
        <v>4.7699999999999996</v>
      </c>
      <c r="J16" s="14">
        <f t="shared" si="2"/>
        <v>3.9399999999999998E-2</v>
      </c>
      <c r="K16" s="12">
        <f t="shared" si="3"/>
        <v>121.08</v>
      </c>
    </row>
    <row r="17" spans="1:11" s="4" customFormat="1" ht="15.75" customHeight="1" x14ac:dyDescent="0.25">
      <c r="A17" s="25">
        <v>10</v>
      </c>
      <c r="B17" s="29" t="s">
        <v>25</v>
      </c>
      <c r="C17" s="26" t="s">
        <v>14</v>
      </c>
      <c r="D17" s="15">
        <v>1</v>
      </c>
      <c r="E17" s="18">
        <v>260</v>
      </c>
      <c r="F17" s="18">
        <v>273</v>
      </c>
      <c r="G17" s="18">
        <v>281.2</v>
      </c>
      <c r="H17" s="12">
        <f t="shared" si="0"/>
        <v>271.39999999999998</v>
      </c>
      <c r="I17" s="13">
        <f t="shared" si="1"/>
        <v>10.69</v>
      </c>
      <c r="J17" s="14">
        <f t="shared" si="2"/>
        <v>3.9399999999999998E-2</v>
      </c>
      <c r="K17" s="12">
        <f t="shared" si="3"/>
        <v>271.39999999999998</v>
      </c>
    </row>
    <row r="18" spans="1:11" s="4" customFormat="1" ht="15.75" customHeight="1" x14ac:dyDescent="0.25">
      <c r="A18" s="25">
        <v>11</v>
      </c>
      <c r="B18" s="29" t="s">
        <v>26</v>
      </c>
      <c r="C18" s="26" t="s">
        <v>14</v>
      </c>
      <c r="D18" s="15">
        <v>1</v>
      </c>
      <c r="E18" s="18">
        <v>320</v>
      </c>
      <c r="F18" s="18">
        <v>336</v>
      </c>
      <c r="G18" s="18">
        <v>346.1</v>
      </c>
      <c r="H18" s="12">
        <f t="shared" si="0"/>
        <v>334.03</v>
      </c>
      <c r="I18" s="13">
        <f t="shared" si="1"/>
        <v>13.16</v>
      </c>
      <c r="J18" s="14">
        <f t="shared" si="2"/>
        <v>3.9399999999999998E-2</v>
      </c>
      <c r="K18" s="12">
        <f t="shared" si="3"/>
        <v>334.03</v>
      </c>
    </row>
    <row r="19" spans="1:11" s="4" customFormat="1" ht="15.75" customHeight="1" x14ac:dyDescent="0.25">
      <c r="A19" s="25">
        <v>12</v>
      </c>
      <c r="B19" s="29" t="s">
        <v>27</v>
      </c>
      <c r="C19" s="26" t="s">
        <v>14</v>
      </c>
      <c r="D19" s="15">
        <v>1</v>
      </c>
      <c r="E19" s="18">
        <v>215</v>
      </c>
      <c r="F19" s="18">
        <v>225.75</v>
      </c>
      <c r="G19" s="18">
        <v>232.55</v>
      </c>
      <c r="H19" s="12">
        <f t="shared" si="0"/>
        <v>224.43</v>
      </c>
      <c r="I19" s="13">
        <f t="shared" si="1"/>
        <v>8.85</v>
      </c>
      <c r="J19" s="14">
        <f t="shared" si="2"/>
        <v>3.9399999999999998E-2</v>
      </c>
      <c r="K19" s="12">
        <f t="shared" si="3"/>
        <v>224.43</v>
      </c>
    </row>
    <row r="20" spans="1:11" s="4" customFormat="1" ht="15.75" customHeight="1" x14ac:dyDescent="0.25">
      <c r="A20" s="25">
        <v>13</v>
      </c>
      <c r="B20" s="29" t="s">
        <v>28</v>
      </c>
      <c r="C20" s="26" t="s">
        <v>14</v>
      </c>
      <c r="D20" s="15">
        <v>1</v>
      </c>
      <c r="E20" s="18">
        <v>58.9</v>
      </c>
      <c r="F20" s="18">
        <v>61.85</v>
      </c>
      <c r="G20" s="18">
        <v>63.7</v>
      </c>
      <c r="H20" s="12">
        <f t="shared" si="0"/>
        <v>61.48</v>
      </c>
      <c r="I20" s="13">
        <f t="shared" si="1"/>
        <v>2.42</v>
      </c>
      <c r="J20" s="14">
        <f t="shared" si="2"/>
        <v>3.9399999999999998E-2</v>
      </c>
      <c r="K20" s="12">
        <f t="shared" si="3"/>
        <v>61.48</v>
      </c>
    </row>
    <row r="21" spans="1:11" s="4" customFormat="1" ht="15.75" customHeight="1" x14ac:dyDescent="0.25">
      <c r="A21" s="25">
        <v>14</v>
      </c>
      <c r="B21" s="29" t="s">
        <v>29</v>
      </c>
      <c r="C21" s="26" t="s">
        <v>14</v>
      </c>
      <c r="D21" s="15">
        <v>1</v>
      </c>
      <c r="E21" s="18">
        <v>139.9</v>
      </c>
      <c r="F21" s="18">
        <v>146.9</v>
      </c>
      <c r="G21" s="18">
        <v>151.30000000000001</v>
      </c>
      <c r="H21" s="12">
        <f t="shared" si="0"/>
        <v>146.03</v>
      </c>
      <c r="I21" s="13">
        <f t="shared" si="1"/>
        <v>5.75</v>
      </c>
      <c r="J21" s="14">
        <f t="shared" si="2"/>
        <v>3.9399999999999998E-2</v>
      </c>
      <c r="K21" s="12">
        <f t="shared" si="3"/>
        <v>146.03</v>
      </c>
    </row>
    <row r="22" spans="1:11" s="4" customFormat="1" ht="15.75" customHeight="1" x14ac:dyDescent="0.25">
      <c r="A22" s="25">
        <v>15</v>
      </c>
      <c r="B22" s="29" t="s">
        <v>30</v>
      </c>
      <c r="C22" s="26" t="s">
        <v>14</v>
      </c>
      <c r="D22" s="15">
        <v>1</v>
      </c>
      <c r="E22" s="18">
        <v>96.3</v>
      </c>
      <c r="F22" s="18">
        <v>101.15</v>
      </c>
      <c r="G22" s="18">
        <v>104.2</v>
      </c>
      <c r="H22" s="12">
        <f t="shared" si="0"/>
        <v>100.55</v>
      </c>
      <c r="I22" s="13">
        <f t="shared" si="1"/>
        <v>3.98</v>
      </c>
      <c r="J22" s="14">
        <f t="shared" si="2"/>
        <v>3.9600000000000003E-2</v>
      </c>
      <c r="K22" s="12">
        <f t="shared" si="3"/>
        <v>100.55</v>
      </c>
    </row>
    <row r="23" spans="1:11" s="4" customFormat="1" ht="15.75" customHeight="1" x14ac:dyDescent="0.25">
      <c r="A23" s="25">
        <v>16</v>
      </c>
      <c r="B23" s="29" t="s">
        <v>31</v>
      </c>
      <c r="C23" s="26" t="s">
        <v>14</v>
      </c>
      <c r="D23" s="15">
        <v>1</v>
      </c>
      <c r="E23" s="18">
        <v>55.6</v>
      </c>
      <c r="F23" s="18">
        <v>58.4</v>
      </c>
      <c r="G23" s="18">
        <v>60.15</v>
      </c>
      <c r="H23" s="12">
        <f t="shared" si="0"/>
        <v>58.05</v>
      </c>
      <c r="I23" s="13">
        <f t="shared" si="1"/>
        <v>2.2999999999999998</v>
      </c>
      <c r="J23" s="14">
        <f t="shared" si="2"/>
        <v>3.9600000000000003E-2</v>
      </c>
      <c r="K23" s="12">
        <f t="shared" si="3"/>
        <v>58.05</v>
      </c>
    </row>
    <row r="24" spans="1:11" s="4" customFormat="1" ht="15.75" customHeight="1" x14ac:dyDescent="0.25">
      <c r="A24" s="25">
        <v>17</v>
      </c>
      <c r="B24" s="29" t="s">
        <v>32</v>
      </c>
      <c r="C24" s="26" t="s">
        <v>14</v>
      </c>
      <c r="D24" s="15">
        <v>1</v>
      </c>
      <c r="E24" s="18">
        <v>78.7</v>
      </c>
      <c r="F24" s="18">
        <v>82.65</v>
      </c>
      <c r="G24" s="18">
        <v>85.15</v>
      </c>
      <c r="H24" s="12">
        <f t="shared" si="0"/>
        <v>82.16</v>
      </c>
      <c r="I24" s="13">
        <f t="shared" si="1"/>
        <v>3.25</v>
      </c>
      <c r="J24" s="14">
        <f t="shared" si="2"/>
        <v>3.9600000000000003E-2</v>
      </c>
      <c r="K24" s="12">
        <f t="shared" si="3"/>
        <v>82.16</v>
      </c>
    </row>
    <row r="25" spans="1:11" s="4" customFormat="1" ht="15.75" customHeight="1" x14ac:dyDescent="0.25">
      <c r="A25" s="25">
        <v>18</v>
      </c>
      <c r="B25" s="29" t="s">
        <v>33</v>
      </c>
      <c r="C25" s="26" t="s">
        <v>14</v>
      </c>
      <c r="D25" s="15">
        <v>1</v>
      </c>
      <c r="E25" s="18">
        <v>3040</v>
      </c>
      <c r="F25" s="18">
        <v>3150</v>
      </c>
      <c r="G25" s="18">
        <v>3230</v>
      </c>
      <c r="H25" s="12">
        <f t="shared" si="0"/>
        <v>3140</v>
      </c>
      <c r="I25" s="13">
        <f t="shared" si="1"/>
        <v>95.39</v>
      </c>
      <c r="J25" s="14">
        <f t="shared" si="2"/>
        <v>3.04E-2</v>
      </c>
      <c r="K25" s="12">
        <f t="shared" si="3"/>
        <v>3140</v>
      </c>
    </row>
    <row r="26" spans="1:11" s="4" customFormat="1" ht="15.75" customHeight="1" x14ac:dyDescent="0.25">
      <c r="A26" s="25">
        <v>19</v>
      </c>
      <c r="B26" s="29" t="s">
        <v>34</v>
      </c>
      <c r="C26" s="26" t="s">
        <v>14</v>
      </c>
      <c r="D26" s="15">
        <v>1</v>
      </c>
      <c r="E26" s="18">
        <v>1364.7</v>
      </c>
      <c r="F26" s="18">
        <v>1431.78</v>
      </c>
      <c r="G26" s="18">
        <v>1475.8</v>
      </c>
      <c r="H26" s="12">
        <f>ROUNDDOWN(AVERAGE(E26:G26),2)</f>
        <v>1424.09</v>
      </c>
      <c r="I26" s="13">
        <f t="shared" si="1"/>
        <v>55.95</v>
      </c>
      <c r="J26" s="14">
        <f t="shared" si="2"/>
        <v>3.9300000000000002E-2</v>
      </c>
      <c r="K26" s="12">
        <f t="shared" si="3"/>
        <v>1424.09</v>
      </c>
    </row>
    <row r="27" spans="1:11" s="4" customFormat="1" ht="15.75" customHeight="1" x14ac:dyDescent="0.25">
      <c r="A27" s="25">
        <v>20</v>
      </c>
      <c r="B27" s="29" t="s">
        <v>35</v>
      </c>
      <c r="C27" s="26" t="s">
        <v>14</v>
      </c>
      <c r="D27" s="15">
        <v>1</v>
      </c>
      <c r="E27" s="18">
        <v>1244.3</v>
      </c>
      <c r="F27" s="18">
        <v>1306.55</v>
      </c>
      <c r="G27" s="18">
        <v>1345.75</v>
      </c>
      <c r="H27" s="12">
        <f t="shared" si="0"/>
        <v>1298.8599999999999</v>
      </c>
      <c r="I27" s="13">
        <f t="shared" si="1"/>
        <v>51.16</v>
      </c>
      <c r="J27" s="14">
        <f t="shared" si="2"/>
        <v>3.9399999999999998E-2</v>
      </c>
      <c r="K27" s="12">
        <f t="shared" si="3"/>
        <v>1298.8599999999999</v>
      </c>
    </row>
    <row r="28" spans="1:11" s="4" customFormat="1" ht="30" customHeight="1" x14ac:dyDescent="0.25">
      <c r="A28" s="25">
        <v>21</v>
      </c>
      <c r="B28" s="29" t="s">
        <v>36</v>
      </c>
      <c r="C28" s="26" t="s">
        <v>14</v>
      </c>
      <c r="D28" s="15">
        <v>1</v>
      </c>
      <c r="E28" s="18">
        <v>1490.5</v>
      </c>
      <c r="F28" s="18">
        <v>1565.05</v>
      </c>
      <c r="G28" s="18">
        <v>1612</v>
      </c>
      <c r="H28" s="12">
        <f t="shared" si="0"/>
        <v>1555.85</v>
      </c>
      <c r="I28" s="13">
        <f t="shared" si="1"/>
        <v>61.27</v>
      </c>
      <c r="J28" s="14">
        <f t="shared" si="2"/>
        <v>3.9399999999999998E-2</v>
      </c>
      <c r="K28" s="12">
        <f t="shared" si="3"/>
        <v>1555.85</v>
      </c>
    </row>
    <row r="29" spans="1:11" s="4" customFormat="1" ht="15.75" customHeight="1" x14ac:dyDescent="0.25">
      <c r="A29" s="25">
        <v>22</v>
      </c>
      <c r="B29" s="29" t="s">
        <v>37</v>
      </c>
      <c r="C29" s="26" t="s">
        <v>14</v>
      </c>
      <c r="D29" s="15">
        <v>1</v>
      </c>
      <c r="E29" s="18">
        <v>922</v>
      </c>
      <c r="F29" s="18">
        <v>962</v>
      </c>
      <c r="G29" s="18">
        <v>990</v>
      </c>
      <c r="H29" s="12">
        <f t="shared" si="0"/>
        <v>958</v>
      </c>
      <c r="I29" s="13">
        <f t="shared" si="1"/>
        <v>34.18</v>
      </c>
      <c r="J29" s="14">
        <f t="shared" si="2"/>
        <v>3.5700000000000003E-2</v>
      </c>
      <c r="K29" s="12">
        <f t="shared" si="3"/>
        <v>958</v>
      </c>
    </row>
    <row r="30" spans="1:11" s="4" customFormat="1" ht="15.75" customHeight="1" x14ac:dyDescent="0.25">
      <c r="A30" s="25">
        <v>23</v>
      </c>
      <c r="B30" s="29" t="s">
        <v>38</v>
      </c>
      <c r="C30" s="26" t="s">
        <v>14</v>
      </c>
      <c r="D30" s="15">
        <v>1</v>
      </c>
      <c r="E30" s="18">
        <v>215.1</v>
      </c>
      <c r="F30" s="18">
        <v>225.9</v>
      </c>
      <c r="G30" s="18">
        <v>232.7</v>
      </c>
      <c r="H30" s="12">
        <f t="shared" si="0"/>
        <v>224.56</v>
      </c>
      <c r="I30" s="13">
        <f t="shared" si="1"/>
        <v>8.8800000000000008</v>
      </c>
      <c r="J30" s="14">
        <f t="shared" si="2"/>
        <v>3.95E-2</v>
      </c>
      <c r="K30" s="12">
        <f t="shared" si="3"/>
        <v>224.56</v>
      </c>
    </row>
    <row r="31" spans="1:11" s="4" customFormat="1" ht="15.75" customHeight="1" x14ac:dyDescent="0.25">
      <c r="A31" s="25">
        <v>24</v>
      </c>
      <c r="B31" s="29" t="s">
        <v>39</v>
      </c>
      <c r="C31" s="26" t="s">
        <v>14</v>
      </c>
      <c r="D31" s="15">
        <v>1</v>
      </c>
      <c r="E31" s="18">
        <v>227.1</v>
      </c>
      <c r="F31" s="18">
        <v>238.5</v>
      </c>
      <c r="G31" s="18">
        <v>245.7</v>
      </c>
      <c r="H31" s="12">
        <f t="shared" si="0"/>
        <v>237.1</v>
      </c>
      <c r="I31" s="13">
        <f t="shared" si="1"/>
        <v>9.3800000000000008</v>
      </c>
      <c r="J31" s="14">
        <f t="shared" si="2"/>
        <v>3.9600000000000003E-2</v>
      </c>
      <c r="K31" s="12">
        <f t="shared" si="3"/>
        <v>237.1</v>
      </c>
    </row>
    <row r="32" spans="1:11" s="4" customFormat="1" x14ac:dyDescent="0.25">
      <c r="A32" s="25">
        <v>25</v>
      </c>
      <c r="B32" s="29" t="s">
        <v>40</v>
      </c>
      <c r="C32" s="26" t="s">
        <v>14</v>
      </c>
      <c r="D32" s="15">
        <v>1</v>
      </c>
      <c r="E32" s="18">
        <v>1071</v>
      </c>
      <c r="F32" s="18">
        <v>1124.55</v>
      </c>
      <c r="G32" s="18">
        <v>1158.3</v>
      </c>
      <c r="H32" s="12">
        <f>ROUNDDOWN(AVERAGE(E32:G32),2)</f>
        <v>1117.95</v>
      </c>
      <c r="I32" s="13">
        <f>STDEV(E32:G32)</f>
        <v>44.02</v>
      </c>
      <c r="J32" s="14">
        <f>I32/H32</f>
        <v>3.9399999999999998E-2</v>
      </c>
      <c r="K32" s="12">
        <f>H32*D32</f>
        <v>1117.95</v>
      </c>
    </row>
    <row r="33" spans="1:11" s="4" customFormat="1" ht="36" customHeight="1" x14ac:dyDescent="0.25">
      <c r="A33" s="21" t="s">
        <v>7</v>
      </c>
      <c r="B33" s="28"/>
      <c r="C33" s="22"/>
      <c r="D33" s="22"/>
      <c r="E33" s="22"/>
      <c r="F33" s="22"/>
      <c r="G33" s="22"/>
      <c r="H33" s="22"/>
      <c r="I33" s="22"/>
      <c r="J33" s="23"/>
      <c r="K33" s="16">
        <f>SUM(K8:K32)</f>
        <v>29081.32</v>
      </c>
    </row>
    <row r="34" spans="1:11" s="4" customFormat="1" ht="20.100000000000001" customHeight="1" x14ac:dyDescent="0.25">
      <c r="B34" s="2"/>
      <c r="C34" s="2"/>
      <c r="D34" s="2"/>
      <c r="E34" s="2"/>
      <c r="F34" s="2"/>
      <c r="G34" s="17"/>
      <c r="H34" s="19"/>
      <c r="I34" s="2"/>
      <c r="J34" s="2"/>
    </row>
    <row r="35" spans="1:11" s="4" customFormat="1" ht="2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1" x14ac:dyDescent="0.25">
      <c r="E36" s="17"/>
      <c r="F36" s="17"/>
    </row>
  </sheetData>
  <mergeCells count="3">
    <mergeCell ref="A3:O3"/>
    <mergeCell ref="A33:J33"/>
    <mergeCell ref="A1:K1"/>
  </mergeCells>
  <pageMargins left="0.25" right="0.25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ГРИША</cp:lastModifiedBy>
  <dcterms:created xsi:type="dcterms:W3CDTF">2006-09-28T05:33:00Z</dcterms:created>
  <dcterms:modified xsi:type="dcterms:W3CDTF">2026-05-31T20:32:25Z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6B1350D10C56430AA9046612304D0793_13</vt:lpwstr>
  </property>
  <property fmtid="{D5CDD505-2E9C-101B-9397-08002B2CF9AE}" pid="3" name="KSOProductBuildVer">
    <vt:lpwstr>1049-12.2.0.22549</vt:lpwstr>
  </property>
</Properties>
</file>