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ЛУЖБА ЗАКУПОК 2026\НМЦК\100037087126100022 Моющие средства (ЕАТ)\"/>
    </mc:Choice>
  </mc:AlternateContent>
  <xr:revisionPtr revIDLastSave="0" documentId="13_ncr:1_{E052242E-B304-491A-9767-6C64F0CEFCF8}" xr6:coauthVersionLast="47" xr6:coauthVersionMax="47" xr10:uidLastSave="{00000000-0000-0000-0000-000000000000}"/>
  <bookViews>
    <workbookView xWindow="-28920" yWindow="-60" windowWidth="29040" windowHeight="15840" xr2:uid="{00000000-000D-0000-FFFF-FFFF00000000}"/>
  </bookViews>
  <sheets>
    <sheet name="Лист1" sheetId="1" r:id="rId1"/>
  </sheets>
  <definedNames>
    <definedName name="_xlnm.Print_Area" localSheetId="0">Лист1!$A$1:$J$124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8" i="1" l="1"/>
  <c r="G112" i="1"/>
  <c r="H112" i="1" s="1"/>
  <c r="I112" i="1" s="1"/>
  <c r="F112" i="1"/>
  <c r="J112" i="1" s="1"/>
  <c r="J113" i="1" s="1"/>
  <c r="G107" i="1"/>
  <c r="H107" i="1" s="1"/>
  <c r="I107" i="1" s="1"/>
  <c r="F107" i="1"/>
  <c r="J107" i="1" s="1"/>
  <c r="J108" i="1" s="1"/>
  <c r="G102" i="1"/>
  <c r="H102" i="1" s="1"/>
  <c r="I102" i="1" s="1"/>
  <c r="F102" i="1"/>
  <c r="J102" i="1" s="1"/>
  <c r="J103" i="1" s="1"/>
  <c r="G97" i="1"/>
  <c r="H97" i="1" s="1"/>
  <c r="I97" i="1" s="1"/>
  <c r="F97" i="1"/>
  <c r="J97" i="1" s="1"/>
  <c r="J98" i="1" s="1"/>
  <c r="G92" i="1"/>
  <c r="H92" i="1" s="1"/>
  <c r="I92" i="1" s="1"/>
  <c r="F92" i="1"/>
  <c r="J92" i="1" s="1"/>
  <c r="J93" i="1" s="1"/>
  <c r="G87" i="1"/>
  <c r="H87" i="1" s="1"/>
  <c r="I87" i="1" s="1"/>
  <c r="F87" i="1"/>
  <c r="J87" i="1" s="1"/>
  <c r="J88" i="1" s="1"/>
  <c r="G82" i="1"/>
  <c r="H82" i="1" s="1"/>
  <c r="I82" i="1" s="1"/>
  <c r="F82" i="1"/>
  <c r="J82" i="1" s="1"/>
  <c r="J83" i="1" s="1"/>
  <c r="G77" i="1"/>
  <c r="H77" i="1" s="1"/>
  <c r="I77" i="1" s="1"/>
  <c r="F77" i="1"/>
  <c r="J77" i="1" s="1"/>
  <c r="J78" i="1" s="1"/>
  <c r="G72" i="1"/>
  <c r="H72" i="1" s="1"/>
  <c r="I72" i="1" s="1"/>
  <c r="F72" i="1"/>
  <c r="J72" i="1" s="1"/>
  <c r="J73" i="1" s="1"/>
  <c r="G67" i="1"/>
  <c r="H67" i="1" s="1"/>
  <c r="I67" i="1" s="1"/>
  <c r="F67" i="1"/>
  <c r="J67" i="1" s="1"/>
  <c r="J68" i="1" s="1"/>
  <c r="G62" i="1"/>
  <c r="H62" i="1" s="1"/>
  <c r="I62" i="1" s="1"/>
  <c r="F62" i="1"/>
  <c r="J62" i="1" s="1"/>
  <c r="J63" i="1" s="1"/>
  <c r="G57" i="1"/>
  <c r="H57" i="1" s="1"/>
  <c r="I57" i="1" s="1"/>
  <c r="F57" i="1"/>
  <c r="J57" i="1" s="1"/>
  <c r="J58" i="1" s="1"/>
  <c r="G52" i="1"/>
  <c r="H52" i="1" s="1"/>
  <c r="I52" i="1" s="1"/>
  <c r="F52" i="1"/>
  <c r="J52" i="1" s="1"/>
  <c r="J53" i="1" s="1"/>
  <c r="G47" i="1"/>
  <c r="H47" i="1" s="1"/>
  <c r="I47" i="1" s="1"/>
  <c r="F47" i="1"/>
  <c r="J47" i="1" s="1"/>
  <c r="J48" i="1" s="1"/>
  <c r="G42" i="1"/>
  <c r="H42" i="1" s="1"/>
  <c r="I42" i="1" s="1"/>
  <c r="F42" i="1"/>
  <c r="J42" i="1" s="1"/>
  <c r="J43" i="1" s="1"/>
  <c r="G37" i="1"/>
  <c r="H37" i="1" s="1"/>
  <c r="I37" i="1" s="1"/>
  <c r="F37" i="1"/>
  <c r="J37" i="1" s="1"/>
  <c r="J38" i="1" s="1"/>
  <c r="G32" i="1"/>
  <c r="H32" i="1" s="1"/>
  <c r="I32" i="1" s="1"/>
  <c r="F32" i="1"/>
  <c r="J32" i="1" s="1"/>
  <c r="J33" i="1" s="1"/>
  <c r="G27" i="1"/>
  <c r="H27" i="1" s="1"/>
  <c r="I27" i="1" s="1"/>
  <c r="F27" i="1"/>
  <c r="J27" i="1" s="1"/>
  <c r="J28" i="1" s="1"/>
  <c r="G22" i="1" l="1"/>
  <c r="H22" i="1" s="1"/>
  <c r="I22" i="1" s="1"/>
  <c r="G17" i="1"/>
  <c r="H17" i="1" s="1"/>
  <c r="I17" i="1" s="1"/>
  <c r="F22" i="1"/>
  <c r="F17" i="1"/>
  <c r="F12" i="1"/>
  <c r="G12" i="1"/>
  <c r="H12" i="1" l="1"/>
  <c r="I12" i="1" s="1"/>
  <c r="J22" i="1"/>
  <c r="J23" i="1" s="1"/>
  <c r="J17" i="1"/>
  <c r="J18" i="1" s="1"/>
  <c r="J12" i="1" l="1"/>
  <c r="J13" i="1" s="1"/>
  <c r="J119" i="1" s="1"/>
</calcChain>
</file>

<file path=xl/sharedStrings.xml><?xml version="1.0" encoding="utf-8"?>
<sst xmlns="http://schemas.openxmlformats.org/spreadsheetml/2006/main" count="179" uniqueCount="81">
  <si>
    <t>Средняя арифметическая цена за ед. &lt;ц&gt;</t>
  </si>
  <si>
    <t>Среднее квадратическое отклонение</t>
  </si>
  <si>
    <t>Коэффициент вариации цен V (%)</t>
  </si>
  <si>
    <t>Предмет закупки:</t>
  </si>
  <si>
    <t xml:space="preserve">Способ закупки: </t>
  </si>
  <si>
    <t>закупка у единственного поставщика</t>
  </si>
  <si>
    <t>Главный специалист службы закупок</t>
  </si>
  <si>
    <t xml:space="preserve">О.В. Ануфриенкова </t>
  </si>
  <si>
    <t>№ п/п</t>
  </si>
  <si>
    <t>Категории</t>
  </si>
  <si>
    <t>Цены поставщиков, руб.</t>
  </si>
  <si>
    <t>Наименование товара, технические характеристики</t>
  </si>
  <si>
    <t>Кол-во ед. товара, шт.</t>
  </si>
  <si>
    <t>Модель, Производитель</t>
  </si>
  <si>
    <t>Итого</t>
  </si>
  <si>
    <t>Стоимость упаковки</t>
  </si>
  <si>
    <t xml:space="preserve">Стоимость доставки </t>
  </si>
  <si>
    <t>Стоимость погрузки</t>
  </si>
  <si>
    <t>Стоимость разгрузки</t>
  </si>
  <si>
    <t>Цена за ед. товара-всего, руб.</t>
  </si>
  <si>
    <t>Поставщик КП№2</t>
  </si>
  <si>
    <t>Поставщик КП№3</t>
  </si>
  <si>
    <t xml:space="preserve">в том числе НДС 22% </t>
  </si>
  <si>
    <t>Функциональные , технические и качественные характеристики сопоставляемых позиций эквивалентны параметрам объекта закупки, сформированным в соответствии с КТРУ (ОКПД2) для данной процедуры</t>
  </si>
  <si>
    <t>Заказчик:</t>
  </si>
  <si>
    <t>Федеральное государственное бюджетное образовательное учреждение высшего образования "Государственный университет по землеустройству"</t>
  </si>
  <si>
    <t>Обоснование начальной (максимальной) цены Контракта</t>
  </si>
  <si>
    <t>ИТОГО НМЦК</t>
  </si>
  <si>
    <t>Выбранная цена, за ед., руб.</t>
  </si>
  <si>
    <t>Цена, руб.</t>
  </si>
  <si>
    <t xml:space="preserve">Используемый метод определения НМЦК: </t>
  </si>
  <si>
    <t>GRASS Средство Antigraffiti Professional</t>
  </si>
  <si>
    <t>GRASS Средство Antigraffiti Professional / антиграффити / растворитель 600мл для удаления от скотча, маркера, пятен клея, ОКПД2:20.30.22.220</t>
  </si>
  <si>
    <t>Wally plastic, Перчатки нитриловые одноразовые черные M</t>
  </si>
  <si>
    <t>Антижир чистящее средство для кухни 5 л, жироудалитель, ОКПД2:20.41.32.111</t>
  </si>
  <si>
    <t>Антижир чистящее средство для кухни 5 л.</t>
  </si>
  <si>
    <t>Бактерии Доктор Робик 109 для септиков, выгребных ям и дачных туалетов, биоактиватор, 1 шт. 75 г., ОКПД2:20.20.14.000</t>
  </si>
  <si>
    <t>Бактерии Доктор Робик 109 для септиков</t>
  </si>
  <si>
    <t>Белизна, гель концентрат, универсальное чистящее средство 3в1, 1л, ОКПД2:20.41.20.190</t>
  </si>
  <si>
    <t>Белизна, гель концентрат</t>
  </si>
  <si>
    <t>Белизна, гель концентрат, универсальное чистящее средство 3в1, 5л, ОКПД2:20.41.20.190</t>
  </si>
  <si>
    <t>Белизна, гель концентрат, универсальное чистящее средство 3в1, 5л.</t>
  </si>
  <si>
    <t>Веник хозяйственный "Прошивной" 70см, ОКПД2:32.91.11.000</t>
  </si>
  <si>
    <t>Веник хозяйственный "Прошивной" 70см</t>
  </si>
  <si>
    <t xml:space="preserve"> Губка для посуды 3шт, мягкая</t>
  </si>
  <si>
    <t xml:space="preserve">Дезинфицирующее средство Алмадез-хлор 300 таблеток 1 кг </t>
  </si>
  <si>
    <t>Дезинфицирующее средство Алмадез-хлор 300 таблеток 1кг, ОКПД2:20.20.14.000</t>
  </si>
  <si>
    <t>Жидкое мыло для рук 5 л, Лимон / Лайм/ Цитрусовая свежесть, ОКПД2:20.41.31.210</t>
  </si>
  <si>
    <t>Мыло хозяйственное, ОКПД2:20.41.31.120</t>
  </si>
  <si>
    <t>Мыло хозяйственное</t>
  </si>
  <si>
    <t>Набор чистящих средств для унитаза Туалетный Утенок "Видимый эффект" 900 мл</t>
  </si>
  <si>
    <t>Перчатки для уборки резиновые Aviora</t>
  </si>
  <si>
    <t>Перчатки рабочие х/б с ПВХ покрытием Точка, 10 класс вязки, 4-х нитка х 12шт, ОКПД2:14.19.23.140</t>
  </si>
  <si>
    <t>Перчатки рабочие х/б с ПВХ покрытием Точка</t>
  </si>
  <si>
    <t>Салфетки из микрофибры для уборки Fabricart 30х30 см</t>
  </si>
  <si>
    <t>Специальное чистящее средство Пемолюкс Лимон</t>
  </si>
  <si>
    <t>Специальное чистящее средство Пемолюкс Лимон, 480 г, ОКПД2:20.41.44.120</t>
  </si>
  <si>
    <t>Средство для мытья полов ROX Лаванда, 5 л, ОКПД2:20.41.32.110</t>
  </si>
  <si>
    <t>Средство для мытья полов ROX Лаванда</t>
  </si>
  <si>
    <t>Чистящее средство Санокс Ультра 750мл/Гель для чистки сантехники, унитазов, ванн, душевых кабин, раковин, кафельных покрытий, ОКПД2:20.41.44.190</t>
  </si>
  <si>
    <t xml:space="preserve">Чистящее средство Санокс Ультра 750мл/Гель </t>
  </si>
  <si>
    <t>Поставщик КП№1</t>
  </si>
  <si>
    <t xml:space="preserve"> Губка для посуды 3шт, мягкая, металлическая ОКПД2:25.99.12.110</t>
  </si>
  <si>
    <t>Поставка хозяйственных товаров для нужд Федерального государственного бюджетного образовательного учреждения высшего образования "Государственный университет по землеустройству"</t>
  </si>
  <si>
    <t>Начальная (максимальная) цена Контракта определена в соответствии с ч.2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 
Начальная (максимальная) цена государственного контракта сформирована на основании коммерческих предложений от потенциальных Поставщиков:
В соответствии с п. п. 3.7.1. и 3.9.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были направлены запросы о предоставлении ценовой информации.
Используемый метод: метод сопоставимых рыночных цен (анализ рынка). Расчёт произведён по наименьшему ценовому предложению.</t>
  </si>
  <si>
    <t>Однородность совокупности значений выявленных цен, используемых в расчёте НМЦК</t>
  </si>
  <si>
    <t>Wally plastic, Перчатки нитриловые одноразовые черные M, 100 шт. (50 пар), нитрил с добавлением винила, для уборки, ОКПД2:22.19.60.110</t>
  </si>
  <si>
    <t>Набор чистящих средств для унитаза Туалетный Утенок "Видимый эффект" 900 мл, набор из 2 шт., ОКПД2:20.41.20.190</t>
  </si>
  <si>
    <t xml:space="preserve">Перчатки для уборки резиновые Aviora, размер M, с удлинённой манжетой, ОКПД2:22.19.60.112 </t>
  </si>
  <si>
    <r>
      <t>"</t>
    </r>
    <r>
      <rPr>
        <b/>
        <u/>
        <sz val="14"/>
        <rFont val="Times New Roman"/>
        <family val="1"/>
        <charset val="204"/>
      </rPr>
      <t>27</t>
    </r>
    <r>
      <rPr>
        <b/>
        <sz val="14"/>
        <rFont val="Times New Roman"/>
        <family val="1"/>
        <charset val="204"/>
      </rPr>
      <t xml:space="preserve">" </t>
    </r>
    <r>
      <rPr>
        <b/>
        <u/>
        <sz val="14"/>
        <rFont val="Times New Roman"/>
        <family val="1"/>
        <charset val="204"/>
      </rPr>
      <t>_____июля_______</t>
    </r>
    <r>
      <rPr>
        <b/>
        <sz val="14"/>
        <rFont val="Times New Roman"/>
        <family val="1"/>
        <charset val="204"/>
      </rPr>
      <t xml:space="preserve"> 2026г.</t>
    </r>
  </si>
  <si>
    <t>Салфетки из микрофибры для уборки Fabricart 40х40 см, плотность 200 г/м2, набор 10 шт., с прошитым оверлоком краем, серые, ОКПД2:13.92.29.120</t>
  </si>
  <si>
    <t>Жидкое мыло для рук 5 л, Лимон / Лайм/ Цитрусовая свежесть, ОКПД2:20.41.31.130</t>
  </si>
  <si>
    <t>Кол-во ед. товара, упак.</t>
  </si>
  <si>
    <t>Кол-во ед. товара, шт.(рулон)</t>
  </si>
  <si>
    <t>Размеры: Объём: 120 литр,Ширина (см): 75,Длина (см): 100,Материал: полиэтилен высокого давления (ПВД), Плотность: 43 мкм, Тип мусора: тяжёлый, Тип упаковки: рулон, Наличие ручек/завязок: да, Цвет: любой, Фасовка - рулон, Кол-во рулонов в упаковке 10, Кол-во мешков в рулоне 10, ОКПД2:22.22.12.120</t>
  </si>
  <si>
    <t>Размеры: Объём: 60 литр, Ширина (см): 55, Длина (см): 64, Материал: полиэтилен высокого давления (ПНД), Плотность: 10 мкм, Тип мусора: тяжёлый, Тип упаковки: рулон, Наличие ручек/завязок: да, Цвет: любой, Фасовка - рулон, Кол-во штук в рулоне 100, ОКПД2:22.22.12.120</t>
  </si>
  <si>
    <t>Размеры: Объём: 35 литр, Ширина (см): 50, Длина (см): 60, Материал: полиэтилен высокого давления (ПНД), Плотность: 10 мкм, Тип мусора: тяжёлый, Тип упаковки: рулон, Наличие ручек/завязок: да, Цвет: любой. Фасовка - рулон. Кол-во штук в рулоне 100, ОКПД2:22.22.12.120</t>
  </si>
  <si>
    <t>Мешки для мусора HELPERSON, 60 л.</t>
  </si>
  <si>
    <t>Мешки для мусора HELPERSON, 120 л.</t>
  </si>
  <si>
    <t>Мешки для мусора HELPERSON, 35 л.</t>
  </si>
  <si>
    <t>Начальная (максимальная) цена Контракта рассчитана в валюте – российский рубль и включает в себя все затраты, налоги и прочие сборы, установленные действующим законодательством, которые исполнитель  договора должен оплачивать в соответствии с условиями договора или на иных основаниях. НМЦК рассчитана по наименьшему ценовому предложению и составляет 279 418 (Двести семьдесят девять тысяч четыреста восемнадцать) рублей 86 копеек, в том числе НДС 22% - 50 387 (Пятьдесят тысяч триста восемьдесят семь) рублей 01 копейка.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</si>
</sst>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</cellStyleXfs>
  <cellXfs count="10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/>
    <xf numFmtId="2" fontId="3" fillId="0" borderId="0" xfId="0" applyNumberFormat="1" applyFont="1" applyBorder="1"/>
    <xf numFmtId="0" fontId="5" fillId="0" borderId="0" xfId="0" applyFont="1"/>
    <xf numFmtId="0" fontId="6" fillId="0" borderId="0" xfId="0" applyFont="1"/>
    <xf numFmtId="0" fontId="3" fillId="0" borderId="0" xfId="0" applyFont="1" applyAlignment="1"/>
    <xf numFmtId="0" fontId="6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4" fontId="3" fillId="2" borderId="7" xfId="0" applyNumberFormat="1" applyFont="1" applyFill="1" applyBorder="1" applyAlignment="1">
      <alignment horizont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4" fontId="3" fillId="2" borderId="13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4" fontId="3" fillId="2" borderId="19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/>
    </xf>
    <xf numFmtId="0" fontId="3" fillId="2" borderId="15" xfId="0" applyFont="1" applyFill="1" applyBorder="1"/>
    <xf numFmtId="0" fontId="3" fillId="2" borderId="25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/>
    </xf>
    <xf numFmtId="4" fontId="4" fillId="2" borderId="13" xfId="0" applyNumberFormat="1" applyFont="1" applyFill="1" applyBorder="1" applyAlignment="1">
      <alignment horizontal="center" vertical="center"/>
    </xf>
    <xf numFmtId="4" fontId="3" fillId="2" borderId="21" xfId="0" applyNumberFormat="1" applyFont="1" applyFill="1" applyBorder="1" applyAlignment="1">
      <alignment horizontal="center"/>
    </xf>
    <xf numFmtId="4" fontId="4" fillId="2" borderId="7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4" fontId="3" fillId="2" borderId="2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" fontId="3" fillId="2" borderId="21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4" fontId="3" fillId="2" borderId="21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4" fontId="3" fillId="2" borderId="22" xfId="0" applyNumberFormat="1" applyFont="1" applyFill="1" applyBorder="1" applyAlignment="1">
      <alignment horizontal="center"/>
    </xf>
    <xf numFmtId="4" fontId="3" fillId="2" borderId="21" xfId="0" applyNumberFormat="1" applyFont="1" applyFill="1" applyBorder="1" applyAlignment="1">
      <alignment horizontal="center"/>
    </xf>
    <xf numFmtId="4" fontId="3" fillId="2" borderId="13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4" fontId="3" fillId="2" borderId="21" xfId="0" applyNumberFormat="1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3" fillId="2" borderId="3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4" fontId="10" fillId="2" borderId="9" xfId="0" applyNumberFormat="1" applyFont="1" applyFill="1" applyBorder="1" applyAlignment="1">
      <alignment vertical="center" wrapText="1"/>
    </xf>
    <xf numFmtId="4" fontId="10" fillId="2" borderId="10" xfId="0" applyNumberFormat="1" applyFont="1" applyFill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" fontId="8" fillId="0" borderId="9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vertical="center" wrapText="1"/>
    </xf>
    <xf numFmtId="4" fontId="10" fillId="2" borderId="23" xfId="0" applyNumberFormat="1" applyFont="1" applyFill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4" fontId="8" fillId="2" borderId="15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3" xr:uid="{14D54A1C-47BE-437A-BD94-C153F249B05A}"/>
    <cellStyle name="Обычный 3" xfId="1" xr:uid="{8C7DDED6-DD5A-4709-BCA3-DB0E17256B4B}"/>
    <cellStyle name="Финансовый 2" xfId="2" xr:uid="{F45109C9-702B-4DEB-9DF4-6F61F34CC4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6"/>
  <sheetViews>
    <sheetView tabSelected="1" view="pageBreakPreview" topLeftCell="A107" zoomScale="96" zoomScaleNormal="80" zoomScaleSheetLayoutView="96" workbookViewId="0">
      <selection activeCell="F128" sqref="F128"/>
    </sheetView>
  </sheetViews>
  <sheetFormatPr defaultColWidth="9.109375" defaultRowHeight="15.6" x14ac:dyDescent="0.3"/>
  <cols>
    <col min="1" max="1" width="5.5546875" style="1" customWidth="1"/>
    <col min="2" max="2" width="28.88671875" style="1" customWidth="1"/>
    <col min="3" max="5" width="42.5546875" style="1" customWidth="1"/>
    <col min="6" max="9" width="19" style="1" customWidth="1"/>
    <col min="10" max="10" width="14.33203125" style="1" customWidth="1"/>
    <col min="11" max="16384" width="9.109375" style="1"/>
  </cols>
  <sheetData>
    <row r="1" spans="1:14" ht="17.399999999999999" x14ac:dyDescent="0.3">
      <c r="D1" s="2"/>
      <c r="E1" s="2"/>
      <c r="F1" s="2"/>
      <c r="G1" s="86"/>
      <c r="H1" s="86"/>
      <c r="I1" s="86"/>
      <c r="J1" s="86"/>
    </row>
    <row r="2" spans="1:14" s="13" customFormat="1" ht="30" customHeight="1" x14ac:dyDescent="0.25">
      <c r="A2" s="99" t="s">
        <v>26</v>
      </c>
      <c r="B2" s="99"/>
      <c r="C2" s="99"/>
      <c r="D2" s="99"/>
      <c r="E2" s="99"/>
      <c r="F2" s="99"/>
      <c r="G2" s="99"/>
      <c r="H2" s="99"/>
      <c r="I2" s="99"/>
      <c r="J2" s="99"/>
    </row>
    <row r="3" spans="1:14" s="45" customFormat="1" ht="30" customHeight="1" x14ac:dyDescent="0.25">
      <c r="A3" s="75" t="s">
        <v>24</v>
      </c>
      <c r="B3" s="75"/>
      <c r="C3" s="75" t="s">
        <v>25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3" customFormat="1" ht="42.75" customHeight="1" x14ac:dyDescent="0.25">
      <c r="A4" s="75" t="s">
        <v>3</v>
      </c>
      <c r="B4" s="75"/>
      <c r="C4" s="93" t="s">
        <v>63</v>
      </c>
      <c r="D4" s="94"/>
      <c r="E4" s="94"/>
      <c r="F4" s="94"/>
      <c r="G4" s="94"/>
      <c r="H4" s="94"/>
      <c r="I4" s="94"/>
      <c r="J4" s="94"/>
      <c r="K4" s="46"/>
      <c r="L4" s="46"/>
      <c r="M4" s="46"/>
      <c r="N4" s="46"/>
    </row>
    <row r="5" spans="1:14" s="13" customFormat="1" ht="138.75" customHeight="1" x14ac:dyDescent="0.25">
      <c r="A5" s="87" t="s">
        <v>30</v>
      </c>
      <c r="B5" s="88"/>
      <c r="C5" s="87" t="s">
        <v>64</v>
      </c>
      <c r="D5" s="95"/>
      <c r="E5" s="95"/>
      <c r="F5" s="95"/>
      <c r="G5" s="95"/>
      <c r="H5" s="95"/>
      <c r="I5" s="95"/>
      <c r="J5" s="95"/>
      <c r="K5" s="46"/>
      <c r="L5" s="46"/>
      <c r="M5" s="46"/>
      <c r="N5" s="46"/>
    </row>
    <row r="6" spans="1:14" ht="27.75" customHeight="1" thickBot="1" x14ac:dyDescent="0.35">
      <c r="A6" s="89" t="s">
        <v>4</v>
      </c>
      <c r="B6" s="90"/>
      <c r="C6" s="96" t="s">
        <v>5</v>
      </c>
      <c r="D6" s="97"/>
      <c r="E6" s="97"/>
      <c r="F6" s="97"/>
      <c r="G6" s="97"/>
      <c r="H6" s="97"/>
      <c r="I6" s="97"/>
      <c r="J6" s="98"/>
      <c r="K6" s="47"/>
      <c r="L6" s="47"/>
      <c r="M6" s="47"/>
      <c r="N6" s="47"/>
    </row>
    <row r="7" spans="1:14" ht="30.75" customHeight="1" x14ac:dyDescent="0.3">
      <c r="A7" s="91" t="s">
        <v>8</v>
      </c>
      <c r="B7" s="79" t="s">
        <v>9</v>
      </c>
      <c r="C7" s="79" t="s">
        <v>10</v>
      </c>
      <c r="D7" s="79"/>
      <c r="E7" s="79"/>
      <c r="F7" s="84" t="s">
        <v>28</v>
      </c>
      <c r="G7" s="84" t="s">
        <v>65</v>
      </c>
      <c r="H7" s="84"/>
      <c r="I7" s="84"/>
      <c r="J7" s="77" t="s">
        <v>29</v>
      </c>
    </row>
    <row r="8" spans="1:14" ht="62.25" customHeight="1" thickBot="1" x14ac:dyDescent="0.35">
      <c r="A8" s="92"/>
      <c r="B8" s="80"/>
      <c r="C8" s="37" t="s">
        <v>61</v>
      </c>
      <c r="D8" s="37" t="s">
        <v>20</v>
      </c>
      <c r="E8" s="37" t="s">
        <v>21</v>
      </c>
      <c r="F8" s="85"/>
      <c r="G8" s="42" t="s">
        <v>0</v>
      </c>
      <c r="H8" s="42" t="s">
        <v>1</v>
      </c>
      <c r="I8" s="42" t="s">
        <v>2</v>
      </c>
      <c r="J8" s="78"/>
    </row>
    <row r="9" spans="1:14" ht="39" customHeight="1" x14ac:dyDescent="0.3">
      <c r="A9" s="71">
        <v>1</v>
      </c>
      <c r="B9" s="26" t="s">
        <v>11</v>
      </c>
      <c r="C9" s="72" t="s">
        <v>32</v>
      </c>
      <c r="D9" s="73"/>
      <c r="E9" s="74"/>
      <c r="F9" s="62"/>
      <c r="G9" s="62"/>
      <c r="H9" s="60"/>
      <c r="I9" s="60"/>
      <c r="J9" s="62"/>
    </row>
    <row r="10" spans="1:14" ht="18" customHeight="1" x14ac:dyDescent="0.3">
      <c r="A10" s="53"/>
      <c r="B10" s="18" t="s">
        <v>12</v>
      </c>
      <c r="C10" s="63">
        <v>10</v>
      </c>
      <c r="D10" s="63"/>
      <c r="E10" s="63"/>
      <c r="F10" s="59"/>
      <c r="G10" s="59"/>
      <c r="H10" s="61"/>
      <c r="I10" s="61"/>
      <c r="J10" s="59"/>
    </row>
    <row r="11" spans="1:14" x14ac:dyDescent="0.3">
      <c r="A11" s="53"/>
      <c r="B11" s="18" t="s">
        <v>13</v>
      </c>
      <c r="C11" s="64" t="s">
        <v>31</v>
      </c>
      <c r="D11" s="65"/>
      <c r="E11" s="66"/>
      <c r="F11" s="59"/>
      <c r="G11" s="59"/>
      <c r="H11" s="62"/>
      <c r="I11" s="62"/>
      <c r="J11" s="59"/>
    </row>
    <row r="12" spans="1:14" ht="31.2" x14ac:dyDescent="0.3">
      <c r="A12" s="53"/>
      <c r="B12" s="18" t="s">
        <v>19</v>
      </c>
      <c r="C12" s="19">
        <v>665.28</v>
      </c>
      <c r="D12" s="19">
        <v>681.12</v>
      </c>
      <c r="E12" s="19">
        <v>675.84</v>
      </c>
      <c r="F12" s="19">
        <f>MIN(C12:E12)</f>
        <v>665.28</v>
      </c>
      <c r="G12" s="19">
        <f>ROUND((C12+D12+E12)/3,2)</f>
        <v>674.08</v>
      </c>
      <c r="H12" s="19">
        <f>SQRT(((SUM((POWER(C12-G12,2)),(POWER(D12-G12,2)),(POWER(E12-G12,2)))))/(3-1))</f>
        <v>8.0653332231222983</v>
      </c>
      <c r="I12" s="19">
        <f>H12/G12*100</f>
        <v>1.1964949595184988</v>
      </c>
      <c r="J12" s="19">
        <f>F12</f>
        <v>665.28</v>
      </c>
    </row>
    <row r="13" spans="1:14" ht="17.25" customHeight="1" thickBot="1" x14ac:dyDescent="0.35">
      <c r="A13" s="54"/>
      <c r="B13" s="20" t="s">
        <v>14</v>
      </c>
      <c r="C13" s="21"/>
      <c r="D13" s="21"/>
      <c r="E13" s="21"/>
      <c r="F13" s="22"/>
      <c r="G13" s="22"/>
      <c r="H13" s="22"/>
      <c r="I13" s="22"/>
      <c r="J13" s="23">
        <f>J12*C10</f>
        <v>6652.7999999999993</v>
      </c>
    </row>
    <row r="14" spans="1:14" ht="39" customHeight="1" x14ac:dyDescent="0.3">
      <c r="A14" s="52">
        <v>2</v>
      </c>
      <c r="B14" s="17" t="s">
        <v>11</v>
      </c>
      <c r="C14" s="55" t="s">
        <v>66</v>
      </c>
      <c r="D14" s="56"/>
      <c r="E14" s="57"/>
      <c r="F14" s="58"/>
      <c r="G14" s="58"/>
      <c r="H14" s="60"/>
      <c r="I14" s="60"/>
      <c r="J14" s="58"/>
    </row>
    <row r="15" spans="1:14" ht="18" customHeight="1" x14ac:dyDescent="0.3">
      <c r="A15" s="53"/>
      <c r="B15" s="18" t="s">
        <v>12</v>
      </c>
      <c r="C15" s="63">
        <v>20</v>
      </c>
      <c r="D15" s="63"/>
      <c r="E15" s="63"/>
      <c r="F15" s="59"/>
      <c r="G15" s="59"/>
      <c r="H15" s="61"/>
      <c r="I15" s="61"/>
      <c r="J15" s="59"/>
    </row>
    <row r="16" spans="1:14" x14ac:dyDescent="0.3">
      <c r="A16" s="53"/>
      <c r="B16" s="18" t="s">
        <v>13</v>
      </c>
      <c r="C16" s="64" t="s">
        <v>33</v>
      </c>
      <c r="D16" s="65"/>
      <c r="E16" s="66"/>
      <c r="F16" s="59"/>
      <c r="G16" s="59"/>
      <c r="H16" s="62"/>
      <c r="I16" s="62"/>
      <c r="J16" s="59"/>
    </row>
    <row r="17" spans="1:10" ht="31.2" x14ac:dyDescent="0.3">
      <c r="A17" s="53"/>
      <c r="B17" s="18" t="s">
        <v>19</v>
      </c>
      <c r="C17" s="19">
        <v>531.72</v>
      </c>
      <c r="D17" s="19">
        <v>544.38</v>
      </c>
      <c r="E17" s="19">
        <v>540.16</v>
      </c>
      <c r="F17" s="19">
        <f>MIN(C17:E17)</f>
        <v>531.72</v>
      </c>
      <c r="G17" s="19">
        <f>ROUND((C17+D17+E17)/3,2)</f>
        <v>538.75</v>
      </c>
      <c r="H17" s="19">
        <f>SQRT(((SUM((POWER(C17-G17,2)),(POWER(D17-G17,2)),(POWER(E17-G17,2)))))/(3-1))</f>
        <v>6.4461577703310775</v>
      </c>
      <c r="I17" s="19">
        <f>H17/G17*100</f>
        <v>1.1965026023816385</v>
      </c>
      <c r="J17" s="19">
        <f>F17</f>
        <v>531.72</v>
      </c>
    </row>
    <row r="18" spans="1:10" ht="17.25" customHeight="1" thickBot="1" x14ac:dyDescent="0.35">
      <c r="A18" s="54"/>
      <c r="B18" s="20" t="s">
        <v>14</v>
      </c>
      <c r="C18" s="21"/>
      <c r="D18" s="21"/>
      <c r="E18" s="21"/>
      <c r="F18" s="22"/>
      <c r="G18" s="22"/>
      <c r="H18" s="22"/>
      <c r="I18" s="22"/>
      <c r="J18" s="23">
        <f>J17*C15</f>
        <v>10634.400000000001</v>
      </c>
    </row>
    <row r="19" spans="1:10" ht="39" customHeight="1" x14ac:dyDescent="0.3">
      <c r="A19" s="52">
        <v>3</v>
      </c>
      <c r="B19" s="17" t="s">
        <v>11</v>
      </c>
      <c r="C19" s="55" t="s">
        <v>34</v>
      </c>
      <c r="D19" s="56"/>
      <c r="E19" s="57"/>
      <c r="F19" s="58"/>
      <c r="G19" s="58"/>
      <c r="H19" s="60"/>
      <c r="I19" s="60"/>
      <c r="J19" s="58"/>
    </row>
    <row r="20" spans="1:10" ht="18" customHeight="1" x14ac:dyDescent="0.3">
      <c r="A20" s="53"/>
      <c r="B20" s="18" t="s">
        <v>12</v>
      </c>
      <c r="C20" s="63">
        <v>13</v>
      </c>
      <c r="D20" s="63"/>
      <c r="E20" s="63"/>
      <c r="F20" s="59"/>
      <c r="G20" s="59"/>
      <c r="H20" s="61"/>
      <c r="I20" s="61"/>
      <c r="J20" s="59"/>
    </row>
    <row r="21" spans="1:10" x14ac:dyDescent="0.3">
      <c r="A21" s="53"/>
      <c r="B21" s="18" t="s">
        <v>13</v>
      </c>
      <c r="C21" s="64" t="s">
        <v>35</v>
      </c>
      <c r="D21" s="65"/>
      <c r="E21" s="66"/>
      <c r="F21" s="59"/>
      <c r="G21" s="59"/>
      <c r="H21" s="62"/>
      <c r="I21" s="62"/>
      <c r="J21" s="59"/>
    </row>
    <row r="22" spans="1:10" ht="31.2" x14ac:dyDescent="0.3">
      <c r="A22" s="53"/>
      <c r="B22" s="18" t="s">
        <v>19</v>
      </c>
      <c r="C22" s="19">
        <v>1154.1600000000001</v>
      </c>
      <c r="D22" s="19">
        <v>1181.6400000000001</v>
      </c>
      <c r="E22" s="19">
        <v>1172.48</v>
      </c>
      <c r="F22" s="19">
        <f>MIN(C22:E22)</f>
        <v>1154.1600000000001</v>
      </c>
      <c r="G22" s="19">
        <f>ROUND((C22+D22+E22)/3,2)</f>
        <v>1169.43</v>
      </c>
      <c r="H22" s="19">
        <f>SQRT(((SUM((POWER(C22-G22,2)),(POWER(D22-G22,2)),(POWER(E22-G22,2)))))/(3-1))</f>
        <v>13.992131717504664</v>
      </c>
      <c r="I22" s="19">
        <f>H22/G22*100</f>
        <v>1.1964915999679044</v>
      </c>
      <c r="J22" s="19">
        <f>F22</f>
        <v>1154.1600000000001</v>
      </c>
    </row>
    <row r="23" spans="1:10" ht="17.25" customHeight="1" thickBot="1" x14ac:dyDescent="0.35">
      <c r="A23" s="54"/>
      <c r="B23" s="20" t="s">
        <v>14</v>
      </c>
      <c r="C23" s="21"/>
      <c r="D23" s="21"/>
      <c r="E23" s="21"/>
      <c r="F23" s="22"/>
      <c r="G23" s="22"/>
      <c r="H23" s="22"/>
      <c r="I23" s="22"/>
      <c r="J23" s="23">
        <f>J22*C20</f>
        <v>15004.080000000002</v>
      </c>
    </row>
    <row r="24" spans="1:10" ht="39" customHeight="1" x14ac:dyDescent="0.3">
      <c r="A24" s="71">
        <v>4</v>
      </c>
      <c r="B24" s="26" t="s">
        <v>11</v>
      </c>
      <c r="C24" s="72" t="s">
        <v>36</v>
      </c>
      <c r="D24" s="73"/>
      <c r="E24" s="74"/>
      <c r="F24" s="62"/>
      <c r="G24" s="62"/>
      <c r="H24" s="60"/>
      <c r="I24" s="60"/>
      <c r="J24" s="62"/>
    </row>
    <row r="25" spans="1:10" ht="18" customHeight="1" x14ac:dyDescent="0.3">
      <c r="A25" s="53"/>
      <c r="B25" s="18" t="s">
        <v>12</v>
      </c>
      <c r="C25" s="63">
        <v>15</v>
      </c>
      <c r="D25" s="63"/>
      <c r="E25" s="63"/>
      <c r="F25" s="59"/>
      <c r="G25" s="59"/>
      <c r="H25" s="61"/>
      <c r="I25" s="61"/>
      <c r="J25" s="59"/>
    </row>
    <row r="26" spans="1:10" x14ac:dyDescent="0.3">
      <c r="A26" s="53"/>
      <c r="B26" s="18" t="s">
        <v>13</v>
      </c>
      <c r="C26" s="64" t="s">
        <v>37</v>
      </c>
      <c r="D26" s="65"/>
      <c r="E26" s="66"/>
      <c r="F26" s="59"/>
      <c r="G26" s="59"/>
      <c r="H26" s="62"/>
      <c r="I26" s="62"/>
      <c r="J26" s="59"/>
    </row>
    <row r="27" spans="1:10" ht="31.2" x14ac:dyDescent="0.3">
      <c r="A27" s="53"/>
      <c r="B27" s="18" t="s">
        <v>19</v>
      </c>
      <c r="C27" s="19">
        <v>219.24</v>
      </c>
      <c r="D27" s="19">
        <v>224.46</v>
      </c>
      <c r="E27" s="19">
        <v>222.72</v>
      </c>
      <c r="F27" s="19">
        <f>MIN(C27:E27)</f>
        <v>219.24</v>
      </c>
      <c r="G27" s="19">
        <f>ROUND((C27+D27+E27)/3,2)</f>
        <v>222.14</v>
      </c>
      <c r="H27" s="19">
        <f>SQRT(((SUM((POWER(C27-G27,2)),(POWER(D27-G27,2)),(POWER(E27-G27,2)))))/(3-1))</f>
        <v>2.6578939030743856</v>
      </c>
      <c r="I27" s="19">
        <f>H27/G27*100</f>
        <v>1.1964949595184955</v>
      </c>
      <c r="J27" s="19">
        <f>F27</f>
        <v>219.24</v>
      </c>
    </row>
    <row r="28" spans="1:10" ht="17.25" customHeight="1" thickBot="1" x14ac:dyDescent="0.35">
      <c r="A28" s="54"/>
      <c r="B28" s="20" t="s">
        <v>14</v>
      </c>
      <c r="C28" s="21"/>
      <c r="D28" s="21"/>
      <c r="E28" s="21"/>
      <c r="F28" s="22"/>
      <c r="G28" s="22"/>
      <c r="H28" s="22"/>
      <c r="I28" s="22"/>
      <c r="J28" s="23">
        <f>J27*C25</f>
        <v>3288.6000000000004</v>
      </c>
    </row>
    <row r="29" spans="1:10" ht="39" customHeight="1" x14ac:dyDescent="0.3">
      <c r="A29" s="52">
        <v>5</v>
      </c>
      <c r="B29" s="17" t="s">
        <v>11</v>
      </c>
      <c r="C29" s="55" t="s">
        <v>38</v>
      </c>
      <c r="D29" s="56"/>
      <c r="E29" s="57"/>
      <c r="F29" s="58"/>
      <c r="G29" s="58"/>
      <c r="H29" s="60"/>
      <c r="I29" s="60"/>
      <c r="J29" s="58"/>
    </row>
    <row r="30" spans="1:10" ht="18" customHeight="1" x14ac:dyDescent="0.3">
      <c r="A30" s="53"/>
      <c r="B30" s="18" t="s">
        <v>12</v>
      </c>
      <c r="C30" s="63">
        <v>50</v>
      </c>
      <c r="D30" s="63"/>
      <c r="E30" s="63"/>
      <c r="F30" s="59"/>
      <c r="G30" s="59"/>
      <c r="H30" s="61"/>
      <c r="I30" s="61"/>
      <c r="J30" s="59"/>
    </row>
    <row r="31" spans="1:10" x14ac:dyDescent="0.3">
      <c r="A31" s="53"/>
      <c r="B31" s="18" t="s">
        <v>13</v>
      </c>
      <c r="C31" s="64" t="s">
        <v>39</v>
      </c>
      <c r="D31" s="65"/>
      <c r="E31" s="66"/>
      <c r="F31" s="59"/>
      <c r="G31" s="59"/>
      <c r="H31" s="62"/>
      <c r="I31" s="62"/>
      <c r="J31" s="59"/>
    </row>
    <row r="32" spans="1:10" ht="31.2" x14ac:dyDescent="0.3">
      <c r="A32" s="53"/>
      <c r="B32" s="18" t="s">
        <v>19</v>
      </c>
      <c r="C32" s="19">
        <v>216.72</v>
      </c>
      <c r="D32" s="19">
        <v>221.88</v>
      </c>
      <c r="E32" s="19">
        <v>220.16</v>
      </c>
      <c r="F32" s="19">
        <f>MIN(C32:E32)</f>
        <v>216.72</v>
      </c>
      <c r="G32" s="19">
        <f>ROUND((C32+D32+E32)/3,2)</f>
        <v>219.59</v>
      </c>
      <c r="H32" s="19">
        <f>SQRT(((SUM((POWER(C32-G32,2)),(POWER(D32-G32,2)),(POWER(E32-G32,2)))))/(3-1))</f>
        <v>2.6273465702110927</v>
      </c>
      <c r="I32" s="19">
        <f>H32/G32*100</f>
        <v>1.1964782413639476</v>
      </c>
      <c r="J32" s="19">
        <f>F32</f>
        <v>216.72</v>
      </c>
    </row>
    <row r="33" spans="1:10" ht="17.25" customHeight="1" thickBot="1" x14ac:dyDescent="0.35">
      <c r="A33" s="54"/>
      <c r="B33" s="20" t="s">
        <v>14</v>
      </c>
      <c r="C33" s="21"/>
      <c r="D33" s="21"/>
      <c r="E33" s="21"/>
      <c r="F33" s="22"/>
      <c r="G33" s="22"/>
      <c r="H33" s="22"/>
      <c r="I33" s="22"/>
      <c r="J33" s="23">
        <f>J32*C30</f>
        <v>10836</v>
      </c>
    </row>
    <row r="34" spans="1:10" ht="39" customHeight="1" x14ac:dyDescent="0.3">
      <c r="A34" s="67">
        <v>6</v>
      </c>
      <c r="B34" s="51" t="s">
        <v>11</v>
      </c>
      <c r="C34" s="55" t="s">
        <v>40</v>
      </c>
      <c r="D34" s="56"/>
      <c r="E34" s="57"/>
      <c r="F34" s="61"/>
      <c r="G34" s="61"/>
      <c r="H34" s="61"/>
      <c r="I34" s="61"/>
      <c r="J34" s="69"/>
    </row>
    <row r="35" spans="1:10" ht="18" customHeight="1" x14ac:dyDescent="0.3">
      <c r="A35" s="67"/>
      <c r="B35" s="18" t="s">
        <v>12</v>
      </c>
      <c r="C35" s="63">
        <v>15</v>
      </c>
      <c r="D35" s="63"/>
      <c r="E35" s="63"/>
      <c r="F35" s="61"/>
      <c r="G35" s="61"/>
      <c r="H35" s="61"/>
      <c r="I35" s="61"/>
      <c r="J35" s="69"/>
    </row>
    <row r="36" spans="1:10" x14ac:dyDescent="0.3">
      <c r="A36" s="67"/>
      <c r="B36" s="18" t="s">
        <v>13</v>
      </c>
      <c r="C36" s="64" t="s">
        <v>41</v>
      </c>
      <c r="D36" s="65"/>
      <c r="E36" s="66"/>
      <c r="F36" s="62"/>
      <c r="G36" s="62"/>
      <c r="H36" s="62"/>
      <c r="I36" s="62"/>
      <c r="J36" s="70"/>
    </row>
    <row r="37" spans="1:10" ht="31.2" x14ac:dyDescent="0.3">
      <c r="A37" s="67"/>
      <c r="B37" s="18" t="s">
        <v>19</v>
      </c>
      <c r="C37" s="19">
        <v>646.38</v>
      </c>
      <c r="D37" s="19">
        <v>661.77</v>
      </c>
      <c r="E37" s="19">
        <v>656.64</v>
      </c>
      <c r="F37" s="19">
        <f>MIN(C37:E37)</f>
        <v>646.38</v>
      </c>
      <c r="G37" s="19">
        <f>ROUND((C37+D37+E37)/3,2)</f>
        <v>654.92999999999995</v>
      </c>
      <c r="H37" s="19">
        <f>SQRT(((SUM((POWER(C37-G37,2)),(POWER(D37-G37,2)),(POWER(E37-G37,2)))))/(3-1))</f>
        <v>7.8362044383744793</v>
      </c>
      <c r="I37" s="19">
        <f>H37/G37*100</f>
        <v>1.196494959518495</v>
      </c>
      <c r="J37" s="19">
        <f>F37</f>
        <v>646.38</v>
      </c>
    </row>
    <row r="38" spans="1:10" ht="17.25" customHeight="1" thickBot="1" x14ac:dyDescent="0.35">
      <c r="A38" s="68"/>
      <c r="B38" s="20" t="s">
        <v>14</v>
      </c>
      <c r="C38" s="21"/>
      <c r="D38" s="21"/>
      <c r="E38" s="21"/>
      <c r="F38" s="22"/>
      <c r="G38" s="22"/>
      <c r="H38" s="22"/>
      <c r="I38" s="22"/>
      <c r="J38" s="23">
        <f>J37*C35</f>
        <v>9695.7000000000007</v>
      </c>
    </row>
    <row r="39" spans="1:10" ht="39" customHeight="1" x14ac:dyDescent="0.3">
      <c r="A39" s="76">
        <v>7</v>
      </c>
      <c r="B39" s="43" t="s">
        <v>11</v>
      </c>
      <c r="C39" s="55" t="s">
        <v>42</v>
      </c>
      <c r="D39" s="56"/>
      <c r="E39" s="57"/>
      <c r="F39" s="41"/>
      <c r="G39" s="41"/>
      <c r="H39" s="41"/>
      <c r="I39" s="41"/>
      <c r="J39" s="44"/>
    </row>
    <row r="40" spans="1:10" ht="18" customHeight="1" x14ac:dyDescent="0.3">
      <c r="A40" s="67"/>
      <c r="B40" s="18" t="s">
        <v>12</v>
      </c>
      <c r="C40" s="63">
        <v>10</v>
      </c>
      <c r="D40" s="63"/>
      <c r="E40" s="63"/>
      <c r="F40" s="41"/>
      <c r="G40" s="41"/>
      <c r="H40" s="41"/>
      <c r="I40" s="41"/>
      <c r="J40" s="44"/>
    </row>
    <row r="41" spans="1:10" x14ac:dyDescent="0.3">
      <c r="A41" s="67"/>
      <c r="B41" s="18" t="s">
        <v>13</v>
      </c>
      <c r="C41" s="64" t="s">
        <v>43</v>
      </c>
      <c r="D41" s="65"/>
      <c r="E41" s="66"/>
      <c r="F41" s="41"/>
      <c r="G41" s="41"/>
      <c r="H41" s="41"/>
      <c r="I41" s="41"/>
      <c r="J41" s="44"/>
    </row>
    <row r="42" spans="1:10" ht="31.2" x14ac:dyDescent="0.3">
      <c r="A42" s="67"/>
      <c r="B42" s="18" t="s">
        <v>19</v>
      </c>
      <c r="C42" s="19">
        <v>316.26</v>
      </c>
      <c r="D42" s="19">
        <v>323.79000000000002</v>
      </c>
      <c r="E42" s="19">
        <v>321.27999999999997</v>
      </c>
      <c r="F42" s="19">
        <f>MIN(C42:E42)</f>
        <v>316.26</v>
      </c>
      <c r="G42" s="19">
        <f>ROUND((C42+D42+E42)/3,2)</f>
        <v>320.44</v>
      </c>
      <c r="H42" s="19">
        <f>SQRT(((SUM((POWER(C42-G42,2)),(POWER(D42-G42,2)),(POWER(E42-G42,2)))))/(3-1))</f>
        <v>3.8340905049307437</v>
      </c>
      <c r="I42" s="19">
        <f>H42/G42*100</f>
        <v>1.1965080841751166</v>
      </c>
      <c r="J42" s="19">
        <f>F42</f>
        <v>316.26</v>
      </c>
    </row>
    <row r="43" spans="1:10" ht="17.25" customHeight="1" thickBot="1" x14ac:dyDescent="0.35">
      <c r="A43" s="68"/>
      <c r="B43" s="20" t="s">
        <v>14</v>
      </c>
      <c r="C43" s="21"/>
      <c r="D43" s="21"/>
      <c r="E43" s="21"/>
      <c r="F43" s="22"/>
      <c r="G43" s="22"/>
      <c r="H43" s="22"/>
      <c r="I43" s="22"/>
      <c r="J43" s="23">
        <f>J42*C40</f>
        <v>3162.6</v>
      </c>
    </row>
    <row r="44" spans="1:10" ht="39" customHeight="1" x14ac:dyDescent="0.3">
      <c r="A44" s="71">
        <v>8</v>
      </c>
      <c r="B44" s="26" t="s">
        <v>11</v>
      </c>
      <c r="C44" s="72" t="s">
        <v>46</v>
      </c>
      <c r="D44" s="73"/>
      <c r="E44" s="74"/>
      <c r="F44" s="62"/>
      <c r="G44" s="62"/>
      <c r="H44" s="60"/>
      <c r="I44" s="60"/>
      <c r="J44" s="62"/>
    </row>
    <row r="45" spans="1:10" ht="18" customHeight="1" x14ac:dyDescent="0.3">
      <c r="A45" s="53"/>
      <c r="B45" s="18" t="s">
        <v>12</v>
      </c>
      <c r="C45" s="63">
        <v>20</v>
      </c>
      <c r="D45" s="63"/>
      <c r="E45" s="63"/>
      <c r="F45" s="59"/>
      <c r="G45" s="59"/>
      <c r="H45" s="61"/>
      <c r="I45" s="61"/>
      <c r="J45" s="59"/>
    </row>
    <row r="46" spans="1:10" x14ac:dyDescent="0.3">
      <c r="A46" s="53"/>
      <c r="B46" s="18" t="s">
        <v>13</v>
      </c>
      <c r="C46" s="64" t="s">
        <v>45</v>
      </c>
      <c r="D46" s="65"/>
      <c r="E46" s="66"/>
      <c r="F46" s="59"/>
      <c r="G46" s="59"/>
      <c r="H46" s="62"/>
      <c r="I46" s="62"/>
      <c r="J46" s="59"/>
    </row>
    <row r="47" spans="1:10" ht="31.2" x14ac:dyDescent="0.3">
      <c r="A47" s="53"/>
      <c r="B47" s="18" t="s">
        <v>19</v>
      </c>
      <c r="C47" s="19">
        <v>777.42</v>
      </c>
      <c r="D47" s="19">
        <v>795.93</v>
      </c>
      <c r="E47" s="19">
        <v>789.76</v>
      </c>
      <c r="F47" s="19">
        <f>MIN(C47:E47)</f>
        <v>777.42</v>
      </c>
      <c r="G47" s="19">
        <f>ROUND((C47+D47+E47)/3,2)</f>
        <v>787.7</v>
      </c>
      <c r="H47" s="19">
        <f>SQRT(((SUM((POWER(C47-G47,2)),(POWER(D47-G47,2)),(POWER(E47-G47,2)))))/(3-1))</f>
        <v>9.4248315634816517</v>
      </c>
      <c r="I47" s="19">
        <f>H47/G47*100</f>
        <v>1.1965001350110005</v>
      </c>
      <c r="J47" s="19">
        <f>F47</f>
        <v>777.42</v>
      </c>
    </row>
    <row r="48" spans="1:10" ht="17.25" customHeight="1" thickBot="1" x14ac:dyDescent="0.35">
      <c r="A48" s="54"/>
      <c r="B48" s="20" t="s">
        <v>14</v>
      </c>
      <c r="C48" s="21"/>
      <c r="D48" s="21"/>
      <c r="E48" s="21"/>
      <c r="F48" s="22"/>
      <c r="G48" s="22"/>
      <c r="H48" s="22"/>
      <c r="I48" s="22"/>
      <c r="J48" s="23">
        <f>J47*C45</f>
        <v>15548.4</v>
      </c>
    </row>
    <row r="49" spans="1:10" ht="39" customHeight="1" x14ac:dyDescent="0.3">
      <c r="A49" s="67">
        <v>9</v>
      </c>
      <c r="B49" s="51" t="s">
        <v>11</v>
      </c>
      <c r="C49" s="55" t="s">
        <v>71</v>
      </c>
      <c r="D49" s="56"/>
      <c r="E49" s="57"/>
      <c r="F49" s="61"/>
      <c r="G49" s="61"/>
      <c r="H49" s="61"/>
      <c r="I49" s="61"/>
      <c r="J49" s="69"/>
    </row>
    <row r="50" spans="1:10" ht="18" customHeight="1" x14ac:dyDescent="0.3">
      <c r="A50" s="67"/>
      <c r="B50" s="18" t="s">
        <v>12</v>
      </c>
      <c r="C50" s="63">
        <v>70</v>
      </c>
      <c r="D50" s="63"/>
      <c r="E50" s="63"/>
      <c r="F50" s="61"/>
      <c r="G50" s="61"/>
      <c r="H50" s="61"/>
      <c r="I50" s="61"/>
      <c r="J50" s="69"/>
    </row>
    <row r="51" spans="1:10" x14ac:dyDescent="0.3">
      <c r="A51" s="67"/>
      <c r="B51" s="18" t="s">
        <v>13</v>
      </c>
      <c r="C51" s="64" t="s">
        <v>47</v>
      </c>
      <c r="D51" s="65"/>
      <c r="E51" s="66"/>
      <c r="F51" s="62"/>
      <c r="G51" s="62"/>
      <c r="H51" s="62"/>
      <c r="I51" s="62"/>
      <c r="J51" s="70"/>
    </row>
    <row r="52" spans="1:10" ht="31.2" x14ac:dyDescent="0.3">
      <c r="A52" s="67"/>
      <c r="B52" s="18" t="s">
        <v>19</v>
      </c>
      <c r="C52" s="19">
        <v>434.7</v>
      </c>
      <c r="D52" s="19">
        <v>445.05</v>
      </c>
      <c r="E52" s="19">
        <v>441.6</v>
      </c>
      <c r="F52" s="19">
        <f>MIN(C52:E52)</f>
        <v>434.7</v>
      </c>
      <c r="G52" s="19">
        <f>ROUND((C52+D52+E52)/3,2)</f>
        <v>440.45</v>
      </c>
      <c r="H52" s="19">
        <f>SQRT(((SUM((POWER(C52-G52,2)),(POWER(D52-G52,2)),(POWER(E52-G52,2)))))/(3-1))</f>
        <v>5.2699620491992292</v>
      </c>
      <c r="I52" s="19">
        <f>H52/G52*100</f>
        <v>1.196494959518499</v>
      </c>
      <c r="J52" s="19">
        <f>F52</f>
        <v>434.7</v>
      </c>
    </row>
    <row r="53" spans="1:10" ht="17.25" customHeight="1" thickBot="1" x14ac:dyDescent="0.35">
      <c r="A53" s="68"/>
      <c r="B53" s="20" t="s">
        <v>14</v>
      </c>
      <c r="C53" s="21"/>
      <c r="D53" s="21"/>
      <c r="E53" s="21"/>
      <c r="F53" s="22"/>
      <c r="G53" s="22"/>
      <c r="H53" s="22"/>
      <c r="I53" s="22"/>
      <c r="J53" s="23">
        <f>J52*C50</f>
        <v>30429</v>
      </c>
    </row>
    <row r="54" spans="1:10" ht="39" customHeight="1" x14ac:dyDescent="0.3">
      <c r="A54" s="71">
        <v>10</v>
      </c>
      <c r="B54" s="49" t="s">
        <v>11</v>
      </c>
      <c r="C54" s="72" t="s">
        <v>48</v>
      </c>
      <c r="D54" s="73"/>
      <c r="E54" s="74"/>
      <c r="F54" s="62"/>
      <c r="G54" s="62"/>
      <c r="H54" s="60"/>
      <c r="I54" s="60"/>
      <c r="J54" s="62"/>
    </row>
    <row r="55" spans="1:10" ht="18" customHeight="1" x14ac:dyDescent="0.3">
      <c r="A55" s="53"/>
      <c r="B55" s="18" t="s">
        <v>12</v>
      </c>
      <c r="C55" s="63">
        <v>20</v>
      </c>
      <c r="D55" s="63"/>
      <c r="E55" s="63"/>
      <c r="F55" s="59"/>
      <c r="G55" s="59"/>
      <c r="H55" s="61"/>
      <c r="I55" s="61"/>
      <c r="J55" s="59"/>
    </row>
    <row r="56" spans="1:10" x14ac:dyDescent="0.3">
      <c r="A56" s="53"/>
      <c r="B56" s="18" t="s">
        <v>13</v>
      </c>
      <c r="C56" s="64" t="s">
        <v>49</v>
      </c>
      <c r="D56" s="65"/>
      <c r="E56" s="66"/>
      <c r="F56" s="59"/>
      <c r="G56" s="59"/>
      <c r="H56" s="62"/>
      <c r="I56" s="62"/>
      <c r="J56" s="59"/>
    </row>
    <row r="57" spans="1:10" ht="31.2" x14ac:dyDescent="0.3">
      <c r="A57" s="53"/>
      <c r="B57" s="18" t="s">
        <v>19</v>
      </c>
      <c r="C57" s="19">
        <v>250.74</v>
      </c>
      <c r="D57" s="19">
        <v>256.70999999999998</v>
      </c>
      <c r="E57" s="19">
        <v>254.72</v>
      </c>
      <c r="F57" s="19">
        <f>MIN(C57:E57)</f>
        <v>250.74</v>
      </c>
      <c r="G57" s="19">
        <f>ROUND((C57+D57+E57)/3,2)</f>
        <v>254.06</v>
      </c>
      <c r="H57" s="19">
        <f>SQRT(((SUM((POWER(C57-G57,2)),(POWER(D57-G57,2)),(POWER(E57-G57,2)))))/(3-1))</f>
        <v>3.0397779524169053</v>
      </c>
      <c r="I57" s="19">
        <f>H57/G57*100</f>
        <v>1.1964803402412443</v>
      </c>
      <c r="J57" s="19">
        <f>F57</f>
        <v>250.74</v>
      </c>
    </row>
    <row r="58" spans="1:10" ht="17.25" customHeight="1" thickBot="1" x14ac:dyDescent="0.35">
      <c r="A58" s="54"/>
      <c r="B58" s="20" t="s">
        <v>14</v>
      </c>
      <c r="C58" s="21"/>
      <c r="D58" s="21"/>
      <c r="E58" s="21"/>
      <c r="F58" s="22"/>
      <c r="G58" s="22"/>
      <c r="H58" s="22"/>
      <c r="I58" s="22"/>
      <c r="J58" s="23">
        <f>J57*C55</f>
        <v>5014.8</v>
      </c>
    </row>
    <row r="59" spans="1:10" ht="39" customHeight="1" x14ac:dyDescent="0.3">
      <c r="A59" s="52">
        <v>11</v>
      </c>
      <c r="B59" s="17" t="s">
        <v>11</v>
      </c>
      <c r="C59" s="55" t="s">
        <v>67</v>
      </c>
      <c r="D59" s="56"/>
      <c r="E59" s="57"/>
      <c r="F59" s="58"/>
      <c r="G59" s="58"/>
      <c r="H59" s="60"/>
      <c r="I59" s="60"/>
      <c r="J59" s="58"/>
    </row>
    <row r="60" spans="1:10" ht="18" customHeight="1" x14ac:dyDescent="0.3">
      <c r="A60" s="53"/>
      <c r="B60" s="18" t="s">
        <v>12</v>
      </c>
      <c r="C60" s="63">
        <v>25</v>
      </c>
      <c r="D60" s="63"/>
      <c r="E60" s="63"/>
      <c r="F60" s="59"/>
      <c r="G60" s="59"/>
      <c r="H60" s="61"/>
      <c r="I60" s="61"/>
      <c r="J60" s="59"/>
    </row>
    <row r="61" spans="1:10" x14ac:dyDescent="0.3">
      <c r="A61" s="53"/>
      <c r="B61" s="18" t="s">
        <v>13</v>
      </c>
      <c r="C61" s="64" t="s">
        <v>50</v>
      </c>
      <c r="D61" s="65"/>
      <c r="E61" s="66"/>
      <c r="F61" s="59"/>
      <c r="G61" s="59"/>
      <c r="H61" s="62"/>
      <c r="I61" s="62"/>
      <c r="J61" s="59"/>
    </row>
    <row r="62" spans="1:10" ht="31.2" x14ac:dyDescent="0.3">
      <c r="A62" s="53"/>
      <c r="B62" s="18" t="s">
        <v>19</v>
      </c>
      <c r="C62" s="19">
        <v>657.72</v>
      </c>
      <c r="D62" s="19">
        <v>673.38</v>
      </c>
      <c r="E62" s="19">
        <v>668.16</v>
      </c>
      <c r="F62" s="19">
        <f>MIN(C62:E62)</f>
        <v>657.72</v>
      </c>
      <c r="G62" s="19">
        <f>ROUND((C62+D62+E62)/3,2)</f>
        <v>666.42</v>
      </c>
      <c r="H62" s="19">
        <f>SQRT(((SUM((POWER(C62-G62,2)),(POWER(D62-G62,2)),(POWER(E62-G62,2)))))/(3-1))</f>
        <v>7.9736817092231416</v>
      </c>
      <c r="I62" s="19">
        <f>H62/G62*100</f>
        <v>1.1964949595184931</v>
      </c>
      <c r="J62" s="19">
        <f>F62</f>
        <v>657.72</v>
      </c>
    </row>
    <row r="63" spans="1:10" ht="17.25" customHeight="1" thickBot="1" x14ac:dyDescent="0.35">
      <c r="A63" s="54"/>
      <c r="B63" s="20" t="s">
        <v>14</v>
      </c>
      <c r="C63" s="21"/>
      <c r="D63" s="21"/>
      <c r="E63" s="21"/>
      <c r="F63" s="22"/>
      <c r="G63" s="22"/>
      <c r="H63" s="22"/>
      <c r="I63" s="22"/>
      <c r="J63" s="23">
        <f>J62*C60</f>
        <v>16443</v>
      </c>
    </row>
    <row r="64" spans="1:10" ht="39" customHeight="1" x14ac:dyDescent="0.3">
      <c r="A64" s="52">
        <v>12</v>
      </c>
      <c r="B64" s="17" t="s">
        <v>11</v>
      </c>
      <c r="C64" s="55" t="s">
        <v>68</v>
      </c>
      <c r="D64" s="56"/>
      <c r="E64" s="57"/>
      <c r="F64" s="58"/>
      <c r="G64" s="58"/>
      <c r="H64" s="60"/>
      <c r="I64" s="60"/>
      <c r="J64" s="58"/>
    </row>
    <row r="65" spans="1:10" ht="18" customHeight="1" x14ac:dyDescent="0.3">
      <c r="A65" s="53"/>
      <c r="B65" s="18" t="s">
        <v>12</v>
      </c>
      <c r="C65" s="63">
        <v>250</v>
      </c>
      <c r="D65" s="63"/>
      <c r="E65" s="63"/>
      <c r="F65" s="59"/>
      <c r="G65" s="59"/>
      <c r="H65" s="61"/>
      <c r="I65" s="61"/>
      <c r="J65" s="59"/>
    </row>
    <row r="66" spans="1:10" x14ac:dyDescent="0.3">
      <c r="A66" s="53"/>
      <c r="B66" s="18" t="s">
        <v>13</v>
      </c>
      <c r="C66" s="64" t="s">
        <v>51</v>
      </c>
      <c r="D66" s="65"/>
      <c r="E66" s="66"/>
      <c r="F66" s="59"/>
      <c r="G66" s="59"/>
      <c r="H66" s="62"/>
      <c r="I66" s="62"/>
      <c r="J66" s="59"/>
    </row>
    <row r="67" spans="1:10" ht="31.2" x14ac:dyDescent="0.3">
      <c r="A67" s="53"/>
      <c r="B67" s="18" t="s">
        <v>19</v>
      </c>
      <c r="C67" s="19">
        <v>196.56</v>
      </c>
      <c r="D67" s="19">
        <v>201.24</v>
      </c>
      <c r="E67" s="19">
        <v>199.68</v>
      </c>
      <c r="F67" s="19">
        <f>MIN(C67:E67)</f>
        <v>196.56</v>
      </c>
      <c r="G67" s="19">
        <f>ROUND((C67+D67+E67)/3,2)</f>
        <v>199.16</v>
      </c>
      <c r="H67" s="19">
        <f>SQRT(((SUM((POWER(C67-G67,2)),(POWER(D67-G67,2)),(POWER(E67-G67,2)))))/(3-1))</f>
        <v>2.3829393613770402</v>
      </c>
      <c r="I67" s="19">
        <f>H67/G67*100</f>
        <v>1.1964949595184979</v>
      </c>
      <c r="J67" s="19">
        <f>F67</f>
        <v>196.56</v>
      </c>
    </row>
    <row r="68" spans="1:10" ht="17.25" customHeight="1" thickBot="1" x14ac:dyDescent="0.35">
      <c r="A68" s="54"/>
      <c r="B68" s="20" t="s">
        <v>14</v>
      </c>
      <c r="C68" s="21"/>
      <c r="D68" s="21"/>
      <c r="E68" s="21"/>
      <c r="F68" s="22"/>
      <c r="G68" s="22"/>
      <c r="H68" s="22"/>
      <c r="I68" s="22"/>
      <c r="J68" s="23">
        <f>J67*C65</f>
        <v>49140</v>
      </c>
    </row>
    <row r="69" spans="1:10" ht="39" customHeight="1" x14ac:dyDescent="0.3">
      <c r="A69" s="71">
        <v>13</v>
      </c>
      <c r="B69" s="49" t="s">
        <v>11</v>
      </c>
      <c r="C69" s="72" t="s">
        <v>52</v>
      </c>
      <c r="D69" s="73"/>
      <c r="E69" s="74"/>
      <c r="F69" s="62"/>
      <c r="G69" s="62"/>
      <c r="H69" s="60"/>
      <c r="I69" s="60"/>
      <c r="J69" s="62"/>
    </row>
    <row r="70" spans="1:10" ht="18" customHeight="1" x14ac:dyDescent="0.3">
      <c r="A70" s="53"/>
      <c r="B70" s="18" t="s">
        <v>12</v>
      </c>
      <c r="C70" s="63">
        <v>10</v>
      </c>
      <c r="D70" s="63"/>
      <c r="E70" s="63"/>
      <c r="F70" s="59"/>
      <c r="G70" s="59"/>
      <c r="H70" s="61"/>
      <c r="I70" s="61"/>
      <c r="J70" s="59"/>
    </row>
    <row r="71" spans="1:10" x14ac:dyDescent="0.3">
      <c r="A71" s="53"/>
      <c r="B71" s="18" t="s">
        <v>13</v>
      </c>
      <c r="C71" s="64" t="s">
        <v>53</v>
      </c>
      <c r="D71" s="65"/>
      <c r="E71" s="66"/>
      <c r="F71" s="59"/>
      <c r="G71" s="59"/>
      <c r="H71" s="62"/>
      <c r="I71" s="62"/>
      <c r="J71" s="59"/>
    </row>
    <row r="72" spans="1:10" ht="31.2" x14ac:dyDescent="0.3">
      <c r="A72" s="53"/>
      <c r="B72" s="18" t="s">
        <v>19</v>
      </c>
      <c r="C72" s="19">
        <v>1150.3800000000001</v>
      </c>
      <c r="D72" s="19">
        <v>1177.77</v>
      </c>
      <c r="E72" s="19">
        <v>1168.6400000000001</v>
      </c>
      <c r="F72" s="19">
        <f>MIN(C72:E72)</f>
        <v>1150.3800000000001</v>
      </c>
      <c r="G72" s="19">
        <f>ROUND((C72+D72+E72)/3,2)</f>
        <v>1165.5999999999999</v>
      </c>
      <c r="H72" s="19">
        <f>SQRT(((SUM((POWER(C72-G72,2)),(POWER(D72-G72,2)),(POWER(E72-G72,2)))))/(3-1))</f>
        <v>13.946305962512023</v>
      </c>
      <c r="I72" s="19">
        <f>H72/G72*100</f>
        <v>1.1964915890967762</v>
      </c>
      <c r="J72" s="19">
        <f>F72</f>
        <v>1150.3800000000001</v>
      </c>
    </row>
    <row r="73" spans="1:10" ht="17.25" customHeight="1" thickBot="1" x14ac:dyDescent="0.35">
      <c r="A73" s="54"/>
      <c r="B73" s="20" t="s">
        <v>14</v>
      </c>
      <c r="C73" s="21"/>
      <c r="D73" s="21"/>
      <c r="E73" s="21"/>
      <c r="F73" s="22"/>
      <c r="G73" s="22"/>
      <c r="H73" s="22"/>
      <c r="I73" s="22"/>
      <c r="J73" s="23">
        <f>J72*C70</f>
        <v>11503.800000000001</v>
      </c>
    </row>
    <row r="74" spans="1:10" ht="39" customHeight="1" x14ac:dyDescent="0.3">
      <c r="A74" s="52">
        <v>14</v>
      </c>
      <c r="B74" s="17" t="s">
        <v>11</v>
      </c>
      <c r="C74" s="55" t="s">
        <v>70</v>
      </c>
      <c r="D74" s="56"/>
      <c r="E74" s="57"/>
      <c r="F74" s="58"/>
      <c r="G74" s="58"/>
      <c r="H74" s="60"/>
      <c r="I74" s="60"/>
      <c r="J74" s="58"/>
    </row>
    <row r="75" spans="1:10" ht="18" customHeight="1" x14ac:dyDescent="0.3">
      <c r="A75" s="53"/>
      <c r="B75" s="18" t="s">
        <v>12</v>
      </c>
      <c r="C75" s="63">
        <v>35</v>
      </c>
      <c r="D75" s="63"/>
      <c r="E75" s="63"/>
      <c r="F75" s="59"/>
      <c r="G75" s="59"/>
      <c r="H75" s="61"/>
      <c r="I75" s="61"/>
      <c r="J75" s="59"/>
    </row>
    <row r="76" spans="1:10" x14ac:dyDescent="0.3">
      <c r="A76" s="53"/>
      <c r="B76" s="18" t="s">
        <v>13</v>
      </c>
      <c r="C76" s="64" t="s">
        <v>54</v>
      </c>
      <c r="D76" s="65"/>
      <c r="E76" s="66"/>
      <c r="F76" s="59"/>
      <c r="G76" s="59"/>
      <c r="H76" s="62"/>
      <c r="I76" s="62"/>
      <c r="J76" s="59"/>
    </row>
    <row r="77" spans="1:10" ht="31.2" x14ac:dyDescent="0.3">
      <c r="A77" s="53"/>
      <c r="B77" s="18" t="s">
        <v>19</v>
      </c>
      <c r="C77" s="19">
        <v>280.98</v>
      </c>
      <c r="D77" s="19">
        <v>287.67</v>
      </c>
      <c r="E77" s="19">
        <v>285.44</v>
      </c>
      <c r="F77" s="19">
        <f>MIN(C77:E77)</f>
        <v>280.98</v>
      </c>
      <c r="G77" s="19">
        <f>ROUND((C77+D77+E77)/3,2)</f>
        <v>284.7</v>
      </c>
      <c r="H77" s="19">
        <f>SQRT(((SUM((POWER(C77-G77,2)),(POWER(D77-G77,2)),(POWER(E77-G77,2)))))/(3-1))</f>
        <v>3.4063837129718633</v>
      </c>
      <c r="I77" s="19">
        <f>H77/G77*100</f>
        <v>1.1964818099655299</v>
      </c>
      <c r="J77" s="19">
        <f>F77</f>
        <v>280.98</v>
      </c>
    </row>
    <row r="78" spans="1:10" ht="17.25" customHeight="1" thickBot="1" x14ac:dyDescent="0.35">
      <c r="A78" s="54"/>
      <c r="B78" s="20" t="s">
        <v>14</v>
      </c>
      <c r="C78" s="21"/>
      <c r="D78" s="21"/>
      <c r="E78" s="21"/>
      <c r="F78" s="22"/>
      <c r="G78" s="22"/>
      <c r="H78" s="22"/>
      <c r="I78" s="22"/>
      <c r="J78" s="23">
        <f>J77*C75</f>
        <v>9834.3000000000011</v>
      </c>
    </row>
    <row r="79" spans="1:10" ht="39" customHeight="1" x14ac:dyDescent="0.3">
      <c r="A79" s="67">
        <v>15</v>
      </c>
      <c r="B79" s="51" t="s">
        <v>11</v>
      </c>
      <c r="C79" s="55" t="s">
        <v>56</v>
      </c>
      <c r="D79" s="56"/>
      <c r="E79" s="57"/>
      <c r="F79" s="61"/>
      <c r="G79" s="61"/>
      <c r="H79" s="61"/>
      <c r="I79" s="61"/>
      <c r="J79" s="69"/>
    </row>
    <row r="80" spans="1:10" ht="18" customHeight="1" x14ac:dyDescent="0.3">
      <c r="A80" s="67"/>
      <c r="B80" s="18" t="s">
        <v>12</v>
      </c>
      <c r="C80" s="63">
        <v>116</v>
      </c>
      <c r="D80" s="63"/>
      <c r="E80" s="63"/>
      <c r="F80" s="61"/>
      <c r="G80" s="61"/>
      <c r="H80" s="61"/>
      <c r="I80" s="61"/>
      <c r="J80" s="69"/>
    </row>
    <row r="81" spans="1:10" x14ac:dyDescent="0.3">
      <c r="A81" s="67"/>
      <c r="B81" s="18" t="s">
        <v>13</v>
      </c>
      <c r="C81" s="64" t="s">
        <v>55</v>
      </c>
      <c r="D81" s="65"/>
      <c r="E81" s="66"/>
      <c r="F81" s="62"/>
      <c r="G81" s="62"/>
      <c r="H81" s="62"/>
      <c r="I81" s="62"/>
      <c r="J81" s="70"/>
    </row>
    <row r="82" spans="1:10" ht="31.2" x14ac:dyDescent="0.3">
      <c r="A82" s="67"/>
      <c r="B82" s="18" t="s">
        <v>19</v>
      </c>
      <c r="C82" s="19">
        <v>120.96</v>
      </c>
      <c r="D82" s="19">
        <v>123.84</v>
      </c>
      <c r="E82" s="19">
        <v>122.88</v>
      </c>
      <c r="F82" s="19">
        <f>MIN(C82:E82)</f>
        <v>120.96</v>
      </c>
      <c r="G82" s="19">
        <f>ROUND((C82+D82+E82)/3,2)</f>
        <v>122.56</v>
      </c>
      <c r="H82" s="19">
        <f>SQRT(((SUM((POWER(C82-G82,2)),(POWER(D82-G82,2)),(POWER(E82-G82,2)))))/(3-1))</f>
        <v>1.4664242223858732</v>
      </c>
      <c r="I82" s="19">
        <f>H82/G82*100</f>
        <v>1.1964949595184997</v>
      </c>
      <c r="J82" s="19">
        <f>F82</f>
        <v>120.96</v>
      </c>
    </row>
    <row r="83" spans="1:10" ht="17.25" customHeight="1" thickBot="1" x14ac:dyDescent="0.35">
      <c r="A83" s="68"/>
      <c r="B83" s="20" t="s">
        <v>14</v>
      </c>
      <c r="C83" s="21"/>
      <c r="D83" s="21"/>
      <c r="E83" s="21"/>
      <c r="F83" s="22"/>
      <c r="G83" s="22"/>
      <c r="H83" s="22"/>
      <c r="I83" s="22"/>
      <c r="J83" s="23">
        <f>J82*C80</f>
        <v>14031.359999999999</v>
      </c>
    </row>
    <row r="84" spans="1:10" ht="39" customHeight="1" x14ac:dyDescent="0.3">
      <c r="A84" s="76">
        <v>16</v>
      </c>
      <c r="B84" s="43" t="s">
        <v>11</v>
      </c>
      <c r="C84" s="55" t="s">
        <v>57</v>
      </c>
      <c r="D84" s="56"/>
      <c r="E84" s="57"/>
      <c r="F84" s="48"/>
      <c r="G84" s="48"/>
      <c r="H84" s="48"/>
      <c r="I84" s="48"/>
      <c r="J84" s="50"/>
    </row>
    <row r="85" spans="1:10" ht="18" customHeight="1" x14ac:dyDescent="0.3">
      <c r="A85" s="67"/>
      <c r="B85" s="18" t="s">
        <v>12</v>
      </c>
      <c r="C85" s="63">
        <v>60</v>
      </c>
      <c r="D85" s="63"/>
      <c r="E85" s="63"/>
      <c r="F85" s="48"/>
      <c r="G85" s="48"/>
      <c r="H85" s="48"/>
      <c r="I85" s="48"/>
      <c r="J85" s="50"/>
    </row>
    <row r="86" spans="1:10" x14ac:dyDescent="0.3">
      <c r="A86" s="67"/>
      <c r="B86" s="18" t="s">
        <v>13</v>
      </c>
      <c r="C86" s="64" t="s">
        <v>58</v>
      </c>
      <c r="D86" s="65"/>
      <c r="E86" s="66"/>
      <c r="F86" s="48"/>
      <c r="G86" s="48"/>
      <c r="H86" s="48"/>
      <c r="I86" s="48"/>
      <c r="J86" s="50"/>
    </row>
    <row r="87" spans="1:10" ht="31.2" x14ac:dyDescent="0.3">
      <c r="A87" s="67"/>
      <c r="B87" s="18" t="s">
        <v>19</v>
      </c>
      <c r="C87" s="19">
        <v>287.27999999999997</v>
      </c>
      <c r="D87" s="19">
        <v>294.12</v>
      </c>
      <c r="E87" s="19">
        <v>291.83999999999997</v>
      </c>
      <c r="F87" s="19">
        <f>MIN(C87:E87)</f>
        <v>287.27999999999997</v>
      </c>
      <c r="G87" s="19">
        <f>ROUND((C87+D87+E87)/3,2)</f>
        <v>291.08</v>
      </c>
      <c r="H87" s="19">
        <f>SQRT(((SUM((POWER(C87-G87,2)),(POWER(D87-G87,2)),(POWER(E87-G87,2)))))/(3-1))</f>
        <v>3.4827575281664522</v>
      </c>
      <c r="I87" s="19">
        <f>H87/G87*100</f>
        <v>1.196494959518501</v>
      </c>
      <c r="J87" s="19">
        <f>F87</f>
        <v>287.27999999999997</v>
      </c>
    </row>
    <row r="88" spans="1:10" ht="17.25" customHeight="1" thickBot="1" x14ac:dyDescent="0.35">
      <c r="A88" s="68"/>
      <c r="B88" s="20" t="s">
        <v>14</v>
      </c>
      <c r="C88" s="21"/>
      <c r="D88" s="21"/>
      <c r="E88" s="21"/>
      <c r="F88" s="22"/>
      <c r="G88" s="22"/>
      <c r="H88" s="22"/>
      <c r="I88" s="22"/>
      <c r="J88" s="23">
        <f>J87*C85</f>
        <v>17236.8</v>
      </c>
    </row>
    <row r="89" spans="1:10" ht="39" customHeight="1" x14ac:dyDescent="0.3">
      <c r="A89" s="52">
        <v>17</v>
      </c>
      <c r="B89" s="17" t="s">
        <v>11</v>
      </c>
      <c r="C89" s="55" t="s">
        <v>59</v>
      </c>
      <c r="D89" s="56"/>
      <c r="E89" s="57"/>
      <c r="F89" s="58"/>
      <c r="G89" s="58"/>
      <c r="H89" s="60"/>
      <c r="I89" s="60"/>
      <c r="J89" s="58"/>
    </row>
    <row r="90" spans="1:10" ht="18" customHeight="1" x14ac:dyDescent="0.3">
      <c r="A90" s="53"/>
      <c r="B90" s="18" t="s">
        <v>12</v>
      </c>
      <c r="C90" s="63">
        <v>70</v>
      </c>
      <c r="D90" s="63"/>
      <c r="E90" s="63"/>
      <c r="F90" s="59"/>
      <c r="G90" s="59"/>
      <c r="H90" s="61"/>
      <c r="I90" s="61"/>
      <c r="J90" s="59"/>
    </row>
    <row r="91" spans="1:10" x14ac:dyDescent="0.3">
      <c r="A91" s="53"/>
      <c r="B91" s="18" t="s">
        <v>13</v>
      </c>
      <c r="C91" s="64" t="s">
        <v>60</v>
      </c>
      <c r="D91" s="65"/>
      <c r="E91" s="66"/>
      <c r="F91" s="59"/>
      <c r="G91" s="59"/>
      <c r="H91" s="62"/>
      <c r="I91" s="62"/>
      <c r="J91" s="59"/>
    </row>
    <row r="92" spans="1:10" ht="31.2" x14ac:dyDescent="0.3">
      <c r="A92" s="53"/>
      <c r="B92" s="18" t="s">
        <v>19</v>
      </c>
      <c r="C92" s="19">
        <v>234.36</v>
      </c>
      <c r="D92" s="19">
        <v>239.94</v>
      </c>
      <c r="E92" s="19">
        <v>238.08</v>
      </c>
      <c r="F92" s="19">
        <f>MIN(C92:E92)</f>
        <v>234.36</v>
      </c>
      <c r="G92" s="19">
        <f>ROUND((C92+D92+E92)/3,2)</f>
        <v>237.46</v>
      </c>
      <c r="H92" s="19">
        <f>SQRT(((SUM((POWER(C92-G92,2)),(POWER(D92-G92,2)),(POWER(E92-G92,2)))))/(3-1))</f>
        <v>2.8411969308726137</v>
      </c>
      <c r="I92" s="19">
        <f>H92/G92*100</f>
        <v>1.1964949595184931</v>
      </c>
      <c r="J92" s="19">
        <f>F92</f>
        <v>234.36</v>
      </c>
    </row>
    <row r="93" spans="1:10" ht="17.25" customHeight="1" thickBot="1" x14ac:dyDescent="0.35">
      <c r="A93" s="54"/>
      <c r="B93" s="20" t="s">
        <v>14</v>
      </c>
      <c r="C93" s="21"/>
      <c r="D93" s="21"/>
      <c r="E93" s="21"/>
      <c r="F93" s="22"/>
      <c r="G93" s="22"/>
      <c r="H93" s="22"/>
      <c r="I93" s="22"/>
      <c r="J93" s="23">
        <f>J92*C90</f>
        <v>16405.2</v>
      </c>
    </row>
    <row r="94" spans="1:10" ht="39" customHeight="1" x14ac:dyDescent="0.3">
      <c r="A94" s="67">
        <v>18</v>
      </c>
      <c r="B94" s="51" t="s">
        <v>11</v>
      </c>
      <c r="C94" s="55" t="s">
        <v>62</v>
      </c>
      <c r="D94" s="56"/>
      <c r="E94" s="57"/>
      <c r="F94" s="61"/>
      <c r="G94" s="61"/>
      <c r="H94" s="61"/>
      <c r="I94" s="61"/>
      <c r="J94" s="69"/>
    </row>
    <row r="95" spans="1:10" ht="18" customHeight="1" x14ac:dyDescent="0.3">
      <c r="A95" s="67"/>
      <c r="B95" s="18" t="s">
        <v>12</v>
      </c>
      <c r="C95" s="63">
        <v>240</v>
      </c>
      <c r="D95" s="63"/>
      <c r="E95" s="63"/>
      <c r="F95" s="61"/>
      <c r="G95" s="61"/>
      <c r="H95" s="61"/>
      <c r="I95" s="61"/>
      <c r="J95" s="69"/>
    </row>
    <row r="96" spans="1:10" x14ac:dyDescent="0.3">
      <c r="A96" s="67"/>
      <c r="B96" s="18" t="s">
        <v>13</v>
      </c>
      <c r="C96" s="64" t="s">
        <v>44</v>
      </c>
      <c r="D96" s="65"/>
      <c r="E96" s="66"/>
      <c r="F96" s="62"/>
      <c r="G96" s="62"/>
      <c r="H96" s="62"/>
      <c r="I96" s="62"/>
      <c r="J96" s="70"/>
    </row>
    <row r="97" spans="1:10" ht="31.2" x14ac:dyDescent="0.3">
      <c r="A97" s="67"/>
      <c r="B97" s="18" t="s">
        <v>19</v>
      </c>
      <c r="C97" s="19">
        <v>81.900000000000006</v>
      </c>
      <c r="D97" s="19">
        <v>83.85</v>
      </c>
      <c r="E97" s="19">
        <v>83.2</v>
      </c>
      <c r="F97" s="19">
        <f>MIN(C97:E97)</f>
        <v>81.900000000000006</v>
      </c>
      <c r="G97" s="19">
        <f>ROUND((C97+D97+E97)/3,2)</f>
        <v>82.98</v>
      </c>
      <c r="H97" s="19">
        <f>SQRT(((SUM((POWER(C97-G97,2)),(POWER(D97-G97,2)),(POWER(E97-G97,2)))))/(3-1))</f>
        <v>0.99289979353406532</v>
      </c>
      <c r="I97" s="19">
        <f>H97/G97*100</f>
        <v>1.1965531375440652</v>
      </c>
      <c r="J97" s="19">
        <f>F97</f>
        <v>81.900000000000006</v>
      </c>
    </row>
    <row r="98" spans="1:10" ht="17.25" customHeight="1" thickBot="1" x14ac:dyDescent="0.35">
      <c r="A98" s="68"/>
      <c r="B98" s="20" t="s">
        <v>14</v>
      </c>
      <c r="C98" s="21"/>
      <c r="D98" s="21"/>
      <c r="E98" s="21"/>
      <c r="F98" s="22"/>
      <c r="G98" s="22"/>
      <c r="H98" s="22"/>
      <c r="I98" s="22"/>
      <c r="J98" s="23">
        <f>J97*C95</f>
        <v>19656</v>
      </c>
    </row>
    <row r="99" spans="1:10" ht="49.8" customHeight="1" x14ac:dyDescent="0.3">
      <c r="A99" s="71">
        <v>1</v>
      </c>
      <c r="B99" s="49" t="s">
        <v>11</v>
      </c>
      <c r="C99" s="72" t="s">
        <v>74</v>
      </c>
      <c r="D99" s="73"/>
      <c r="E99" s="74"/>
      <c r="F99" s="62"/>
      <c r="G99" s="62"/>
      <c r="H99" s="60"/>
      <c r="I99" s="60"/>
      <c r="J99" s="62"/>
    </row>
    <row r="100" spans="1:10" ht="18" customHeight="1" x14ac:dyDescent="0.3">
      <c r="A100" s="53"/>
      <c r="B100" s="18" t="s">
        <v>72</v>
      </c>
      <c r="C100" s="63">
        <v>3</v>
      </c>
      <c r="D100" s="63"/>
      <c r="E100" s="63"/>
      <c r="F100" s="59"/>
      <c r="G100" s="59"/>
      <c r="H100" s="61"/>
      <c r="I100" s="61"/>
      <c r="J100" s="59"/>
    </row>
    <row r="101" spans="1:10" x14ac:dyDescent="0.3">
      <c r="A101" s="53"/>
      <c r="B101" s="18" t="s">
        <v>13</v>
      </c>
      <c r="C101" s="64" t="s">
        <v>78</v>
      </c>
      <c r="D101" s="65"/>
      <c r="E101" s="66"/>
      <c r="F101" s="59"/>
      <c r="G101" s="59"/>
      <c r="H101" s="62"/>
      <c r="I101" s="62"/>
      <c r="J101" s="59"/>
    </row>
    <row r="102" spans="1:10" ht="31.2" x14ac:dyDescent="0.3">
      <c r="A102" s="53"/>
      <c r="B102" s="18" t="s">
        <v>19</v>
      </c>
      <c r="C102" s="19">
        <v>1976.94</v>
      </c>
      <c r="D102" s="19">
        <v>2024.01</v>
      </c>
      <c r="E102" s="19">
        <v>2008.32</v>
      </c>
      <c r="F102" s="19">
        <f>MIN(C102:E102)</f>
        <v>1976.94</v>
      </c>
      <c r="G102" s="19">
        <f>ROUND((C102+D102+E102)/3,2)</f>
        <v>2003.09</v>
      </c>
      <c r="H102" s="19">
        <f>SQRT(((SUM((POWER(C102-G102,2)),(POWER(D102-G102,2)),(POWER(E102-G102,2)))))/(3-1))</f>
        <v>23.966870884618999</v>
      </c>
      <c r="I102" s="19">
        <f>H102/G102*100</f>
        <v>1.1964949595184939</v>
      </c>
      <c r="J102" s="19">
        <f>F102</f>
        <v>1976.94</v>
      </c>
    </row>
    <row r="103" spans="1:10" ht="17.25" customHeight="1" thickBot="1" x14ac:dyDescent="0.35">
      <c r="A103" s="54"/>
      <c r="B103" s="20" t="s">
        <v>14</v>
      </c>
      <c r="C103" s="21"/>
      <c r="D103" s="21"/>
      <c r="E103" s="21"/>
      <c r="F103" s="22"/>
      <c r="G103" s="22"/>
      <c r="H103" s="22"/>
      <c r="I103" s="22"/>
      <c r="J103" s="23">
        <f>J102*C100</f>
        <v>5930.82</v>
      </c>
    </row>
    <row r="104" spans="1:10" ht="54" customHeight="1" x14ac:dyDescent="0.3">
      <c r="A104" s="52">
        <v>2</v>
      </c>
      <c r="B104" s="17" t="s">
        <v>11</v>
      </c>
      <c r="C104" s="55" t="s">
        <v>75</v>
      </c>
      <c r="D104" s="56"/>
      <c r="E104" s="57"/>
      <c r="F104" s="58"/>
      <c r="G104" s="58"/>
      <c r="H104" s="60"/>
      <c r="I104" s="60"/>
      <c r="J104" s="58"/>
    </row>
    <row r="105" spans="1:10" ht="34.799999999999997" customHeight="1" x14ac:dyDescent="0.3">
      <c r="A105" s="53"/>
      <c r="B105" s="18" t="s">
        <v>73</v>
      </c>
      <c r="C105" s="63">
        <v>20</v>
      </c>
      <c r="D105" s="63"/>
      <c r="E105" s="63"/>
      <c r="F105" s="59"/>
      <c r="G105" s="59"/>
      <c r="H105" s="61"/>
      <c r="I105" s="61"/>
      <c r="J105" s="59"/>
    </row>
    <row r="106" spans="1:10" x14ac:dyDescent="0.3">
      <c r="A106" s="53"/>
      <c r="B106" s="18" t="s">
        <v>13</v>
      </c>
      <c r="C106" s="64" t="s">
        <v>77</v>
      </c>
      <c r="D106" s="65"/>
      <c r="E106" s="66"/>
      <c r="F106" s="59"/>
      <c r="G106" s="59"/>
      <c r="H106" s="62"/>
      <c r="I106" s="62"/>
      <c r="J106" s="59"/>
    </row>
    <row r="107" spans="1:10" ht="31.2" x14ac:dyDescent="0.3">
      <c r="A107" s="53"/>
      <c r="B107" s="18" t="s">
        <v>19</v>
      </c>
      <c r="C107" s="19">
        <v>289.8</v>
      </c>
      <c r="D107" s="19">
        <v>296.7</v>
      </c>
      <c r="E107" s="19">
        <v>294.39999999999998</v>
      </c>
      <c r="F107" s="19">
        <f>MIN(C107:E107)</f>
        <v>289.8</v>
      </c>
      <c r="G107" s="19">
        <f>ROUND((C107+D107+E107)/3,2)</f>
        <v>293.63</v>
      </c>
      <c r="H107" s="19">
        <f>SQRT(((SUM((POWER(C107-G107,2)),(POWER(D107-G107,2)),(POWER(E107-G107,2)))))/(3-1))</f>
        <v>3.5133104047322528</v>
      </c>
      <c r="I107" s="19">
        <f>H107/G107*100</f>
        <v>1.1965093501114508</v>
      </c>
      <c r="J107" s="19">
        <f>F107</f>
        <v>289.8</v>
      </c>
    </row>
    <row r="108" spans="1:10" ht="17.25" customHeight="1" thickBot="1" x14ac:dyDescent="0.35">
      <c r="A108" s="54"/>
      <c r="B108" s="20" t="s">
        <v>14</v>
      </c>
      <c r="C108" s="21"/>
      <c r="D108" s="21"/>
      <c r="E108" s="21"/>
      <c r="F108" s="22"/>
      <c r="G108" s="22"/>
      <c r="H108" s="22"/>
      <c r="I108" s="22"/>
      <c r="J108" s="23">
        <f>J107*C105</f>
        <v>5796</v>
      </c>
    </row>
    <row r="109" spans="1:10" ht="50.4" customHeight="1" x14ac:dyDescent="0.3">
      <c r="A109" s="52">
        <v>3</v>
      </c>
      <c r="B109" s="17" t="s">
        <v>11</v>
      </c>
      <c r="C109" s="55" t="s">
        <v>76</v>
      </c>
      <c r="D109" s="56"/>
      <c r="E109" s="57"/>
      <c r="F109" s="58"/>
      <c r="G109" s="58"/>
      <c r="H109" s="60"/>
      <c r="I109" s="60"/>
      <c r="J109" s="58"/>
    </row>
    <row r="110" spans="1:10" ht="32.4" customHeight="1" x14ac:dyDescent="0.3">
      <c r="A110" s="53"/>
      <c r="B110" s="18" t="s">
        <v>73</v>
      </c>
      <c r="C110" s="63">
        <v>15</v>
      </c>
      <c r="D110" s="63"/>
      <c r="E110" s="63"/>
      <c r="F110" s="59"/>
      <c r="G110" s="59"/>
      <c r="H110" s="61"/>
      <c r="I110" s="61"/>
      <c r="J110" s="59"/>
    </row>
    <row r="111" spans="1:10" x14ac:dyDescent="0.3">
      <c r="A111" s="53"/>
      <c r="B111" s="18" t="s">
        <v>13</v>
      </c>
      <c r="C111" s="64" t="s">
        <v>79</v>
      </c>
      <c r="D111" s="65"/>
      <c r="E111" s="66"/>
      <c r="F111" s="59"/>
      <c r="G111" s="59"/>
      <c r="H111" s="62"/>
      <c r="I111" s="62"/>
      <c r="J111" s="59"/>
    </row>
    <row r="112" spans="1:10" ht="31.2" x14ac:dyDescent="0.3">
      <c r="A112" s="53"/>
      <c r="B112" s="18" t="s">
        <v>19</v>
      </c>
      <c r="C112" s="19">
        <v>211.68</v>
      </c>
      <c r="D112" s="19">
        <v>216.72</v>
      </c>
      <c r="E112" s="19">
        <v>215.04</v>
      </c>
      <c r="F112" s="19">
        <f>MIN(C112:E112)</f>
        <v>211.68</v>
      </c>
      <c r="G112" s="19">
        <f>ROUND((C112+D112+E112)/3,2)</f>
        <v>214.48</v>
      </c>
      <c r="H112" s="19">
        <f>SQRT(((SUM((POWER(C112-G112,2)),(POWER(D112-G112,2)),(POWER(E112-G112,2)))))/(3-1))</f>
        <v>2.5662423891752653</v>
      </c>
      <c r="I112" s="19">
        <f>H112/G112*100</f>
        <v>1.1964949595184937</v>
      </c>
      <c r="J112" s="19">
        <f>F112</f>
        <v>211.68</v>
      </c>
    </row>
    <row r="113" spans="1:10" ht="17.25" customHeight="1" thickBot="1" x14ac:dyDescent="0.35">
      <c r="A113" s="54"/>
      <c r="B113" s="20" t="s">
        <v>14</v>
      </c>
      <c r="C113" s="21"/>
      <c r="D113" s="21"/>
      <c r="E113" s="21"/>
      <c r="F113" s="22"/>
      <c r="G113" s="22"/>
      <c r="H113" s="22"/>
      <c r="I113" s="22"/>
      <c r="J113" s="23">
        <f>J112*C110</f>
        <v>3175.2000000000003</v>
      </c>
    </row>
    <row r="114" spans="1:10" ht="17.25" customHeight="1" x14ac:dyDescent="0.3">
      <c r="A114" s="52"/>
      <c r="B114" s="17" t="s">
        <v>15</v>
      </c>
      <c r="C114" s="24">
        <v>0</v>
      </c>
      <c r="D114" s="24">
        <v>0</v>
      </c>
      <c r="E114" s="24">
        <v>0</v>
      </c>
      <c r="F114" s="24">
        <v>0</v>
      </c>
      <c r="G114" s="24"/>
      <c r="H114" s="24"/>
      <c r="I114" s="24"/>
      <c r="J114" s="25">
        <v>0</v>
      </c>
    </row>
    <row r="115" spans="1:10" x14ac:dyDescent="0.3">
      <c r="A115" s="67"/>
      <c r="B115" s="18" t="s">
        <v>16</v>
      </c>
      <c r="C115" s="19">
        <v>0</v>
      </c>
      <c r="D115" s="19">
        <v>0</v>
      </c>
      <c r="E115" s="19">
        <v>0</v>
      </c>
      <c r="F115" s="19">
        <v>0</v>
      </c>
      <c r="G115" s="19"/>
      <c r="H115" s="19"/>
      <c r="I115" s="19"/>
      <c r="J115" s="19">
        <v>0</v>
      </c>
    </row>
    <row r="116" spans="1:10" x14ac:dyDescent="0.3">
      <c r="A116" s="67"/>
      <c r="B116" s="26" t="s">
        <v>17</v>
      </c>
      <c r="C116" s="27">
        <v>0</v>
      </c>
      <c r="D116" s="27">
        <v>0</v>
      </c>
      <c r="E116" s="27">
        <v>0</v>
      </c>
      <c r="F116" s="27">
        <v>0</v>
      </c>
      <c r="G116" s="27"/>
      <c r="H116" s="27"/>
      <c r="I116" s="27"/>
      <c r="J116" s="27">
        <v>0</v>
      </c>
    </row>
    <row r="117" spans="1:10" ht="16.2" thickBot="1" x14ac:dyDescent="0.35">
      <c r="A117" s="54"/>
      <c r="B117" s="28" t="s">
        <v>18</v>
      </c>
      <c r="C117" s="29">
        <v>0</v>
      </c>
      <c r="D117" s="29">
        <v>0</v>
      </c>
      <c r="E117" s="29">
        <v>0</v>
      </c>
      <c r="F117" s="29">
        <v>0</v>
      </c>
      <c r="G117" s="29"/>
      <c r="H117" s="29"/>
      <c r="I117" s="29"/>
      <c r="J117" s="29">
        <v>0</v>
      </c>
    </row>
    <row r="118" spans="1:10" x14ac:dyDescent="0.3">
      <c r="A118" s="30"/>
      <c r="B118" s="39" t="s">
        <v>27</v>
      </c>
      <c r="C118" s="31"/>
      <c r="D118" s="31"/>
      <c r="E118" s="31"/>
      <c r="F118" s="32"/>
      <c r="G118" s="33"/>
      <c r="H118" s="33"/>
      <c r="I118" s="33"/>
      <c r="J118" s="40">
        <f>J13+J18+J23+J28+J33+J38+J43+J98+J48+J53+J58+J63+J68+J73+J78+J83+J88+J93+J103+J108+J113</f>
        <v>279418.86</v>
      </c>
    </row>
    <row r="119" spans="1:10" s="3" customFormat="1" ht="16.5" customHeight="1" thickBot="1" x14ac:dyDescent="0.35">
      <c r="A119" s="34"/>
      <c r="B119" s="35" t="s">
        <v>22</v>
      </c>
      <c r="C119" s="16"/>
      <c r="D119" s="16"/>
      <c r="E119" s="16"/>
      <c r="F119" s="81"/>
      <c r="G119" s="82"/>
      <c r="H119" s="38"/>
      <c r="I119" s="38"/>
      <c r="J119" s="36">
        <f>J118*22/122</f>
        <v>50387.007540983606</v>
      </c>
    </row>
    <row r="120" spans="1:10" s="11" customFormat="1" ht="78" customHeight="1" x14ac:dyDescent="0.3">
      <c r="A120" s="100" t="s">
        <v>80</v>
      </c>
      <c r="B120" s="100"/>
      <c r="C120" s="100"/>
      <c r="D120" s="100"/>
      <c r="E120" s="100"/>
      <c r="F120" s="100"/>
      <c r="G120" s="100"/>
      <c r="H120" s="100"/>
      <c r="I120" s="100"/>
      <c r="J120" s="100"/>
    </row>
    <row r="121" spans="1:10" s="11" customFormat="1" ht="78" customHeight="1" x14ac:dyDescent="0.3">
      <c r="A121" s="83" t="s">
        <v>23</v>
      </c>
      <c r="B121" s="83"/>
      <c r="C121" s="83"/>
      <c r="D121" s="83"/>
      <c r="E121" s="83"/>
      <c r="F121" s="83"/>
      <c r="G121" s="83"/>
      <c r="H121" s="83"/>
      <c r="I121" s="83"/>
      <c r="J121" s="83"/>
    </row>
    <row r="123" spans="1:10" s="6" customFormat="1" ht="18" x14ac:dyDescent="0.35">
      <c r="B123" s="6" t="s">
        <v>6</v>
      </c>
      <c r="E123" s="6" t="s">
        <v>7</v>
      </c>
    </row>
    <row r="124" spans="1:10" s="7" customFormat="1" ht="21.75" customHeight="1" x14ac:dyDescent="0.3">
      <c r="A124" s="14"/>
      <c r="B124" s="14" t="s">
        <v>69</v>
      </c>
      <c r="C124" s="14"/>
      <c r="D124" s="14"/>
      <c r="E124" s="14"/>
      <c r="F124" s="9"/>
      <c r="G124" s="9"/>
      <c r="H124" s="9"/>
      <c r="I124" s="9"/>
      <c r="J124" s="15"/>
    </row>
    <row r="125" spans="1:10" ht="25.5" customHeight="1" x14ac:dyDescent="0.3">
      <c r="B125" s="8"/>
      <c r="C125" s="8"/>
      <c r="D125" s="8"/>
      <c r="E125" s="8"/>
      <c r="F125" s="8"/>
      <c r="J125" s="3"/>
    </row>
    <row r="126" spans="1:10" ht="15" customHeight="1" x14ac:dyDescent="0.3">
      <c r="J126" s="3"/>
    </row>
    <row r="127" spans="1:10" s="6" customFormat="1" ht="18.75" customHeight="1" x14ac:dyDescent="0.35">
      <c r="A127" s="14"/>
      <c r="B127" s="14"/>
      <c r="C127" s="14"/>
      <c r="D127" s="14"/>
      <c r="E127" s="14"/>
      <c r="F127" s="10"/>
      <c r="G127" s="10"/>
      <c r="H127" s="10"/>
      <c r="I127" s="10"/>
      <c r="J127" s="15"/>
    </row>
    <row r="128" spans="1:10" s="6" customFormat="1" ht="18" x14ac:dyDescent="0.35">
      <c r="A128" s="12"/>
      <c r="B128" s="12"/>
      <c r="C128" s="12"/>
      <c r="D128" s="12"/>
      <c r="E128" s="12"/>
      <c r="F128" s="10"/>
      <c r="G128" s="10"/>
      <c r="H128" s="10"/>
      <c r="I128" s="10"/>
      <c r="J128" s="10"/>
    </row>
    <row r="129" ht="18" customHeight="1" x14ac:dyDescent="0.3"/>
    <row r="134" ht="22.5" customHeight="1" x14ac:dyDescent="0.3"/>
    <row r="135" ht="12.75" customHeight="1" x14ac:dyDescent="0.3"/>
    <row r="141" ht="12.75" customHeight="1" x14ac:dyDescent="0.3"/>
    <row r="143" ht="16.5" customHeight="1" x14ac:dyDescent="0.3"/>
    <row r="144" ht="22.5" customHeight="1" x14ac:dyDescent="0.3"/>
    <row r="145" ht="16.5" customHeight="1" x14ac:dyDescent="0.3"/>
    <row r="149" ht="22.5" customHeight="1" x14ac:dyDescent="0.3"/>
    <row r="150" ht="49.5" customHeight="1" x14ac:dyDescent="0.3"/>
    <row r="154" ht="22.5" customHeight="1" x14ac:dyDescent="0.3"/>
    <row r="155" ht="29.25" customHeight="1" x14ac:dyDescent="0.3"/>
    <row r="160" ht="22.5" customHeight="1" x14ac:dyDescent="0.3"/>
    <row r="164" spans="11:13" ht="22.5" customHeight="1" x14ac:dyDescent="0.3"/>
    <row r="165" spans="11:13" ht="22.5" customHeight="1" x14ac:dyDescent="0.3"/>
    <row r="166" spans="11:13" ht="12.75" customHeight="1" x14ac:dyDescent="0.3"/>
    <row r="169" spans="11:13" ht="22.5" customHeight="1" x14ac:dyDescent="0.3"/>
    <row r="170" spans="11:13" ht="12.75" customHeight="1" x14ac:dyDescent="0.3">
      <c r="K170" s="4"/>
      <c r="L170" s="5"/>
      <c r="M170" s="4"/>
    </row>
    <row r="171" spans="11:13" x14ac:dyDescent="0.3">
      <c r="K171" s="4"/>
      <c r="L171" s="5"/>
      <c r="M171" s="4"/>
    </row>
    <row r="172" spans="11:13" x14ac:dyDescent="0.3">
      <c r="K172" s="4"/>
      <c r="L172" s="5"/>
      <c r="M172" s="4"/>
    </row>
    <row r="173" spans="11:13" x14ac:dyDescent="0.3">
      <c r="K173" s="4"/>
      <c r="L173" s="5"/>
      <c r="M173" s="4"/>
    </row>
    <row r="174" spans="11:13" x14ac:dyDescent="0.3">
      <c r="K174" s="4"/>
      <c r="L174" s="5"/>
      <c r="M174" s="4"/>
    </row>
    <row r="175" spans="11:13" ht="22.5" customHeight="1" x14ac:dyDescent="0.3">
      <c r="K175" s="4"/>
      <c r="L175" s="5"/>
      <c r="M175" s="4"/>
    </row>
    <row r="176" spans="11:13" x14ac:dyDescent="0.3">
      <c r="K176" s="4"/>
      <c r="L176" s="5"/>
      <c r="M176" s="4"/>
    </row>
    <row r="177" spans="11:13" x14ac:dyDescent="0.3">
      <c r="K177" s="4"/>
      <c r="L177" s="5"/>
      <c r="M177" s="4"/>
    </row>
    <row r="178" spans="11:13" x14ac:dyDescent="0.3">
      <c r="K178" s="4"/>
      <c r="L178" s="5"/>
      <c r="M178" s="4"/>
    </row>
    <row r="179" spans="11:13" ht="22.5" customHeight="1" x14ac:dyDescent="0.3">
      <c r="K179" s="4"/>
      <c r="L179" s="5"/>
      <c r="M179" s="4"/>
    </row>
    <row r="180" spans="11:13" ht="50.25" customHeight="1" x14ac:dyDescent="0.3">
      <c r="K180" s="4"/>
      <c r="L180" s="5"/>
      <c r="M180" s="4"/>
    </row>
    <row r="181" spans="11:13" x14ac:dyDescent="0.3">
      <c r="K181" s="4"/>
      <c r="L181" s="5"/>
      <c r="M181" s="4"/>
    </row>
    <row r="182" spans="11:13" x14ac:dyDescent="0.3">
      <c r="K182" s="4"/>
      <c r="L182" s="5"/>
      <c r="M182" s="4"/>
    </row>
    <row r="183" spans="11:13" x14ac:dyDescent="0.3">
      <c r="K183" s="4"/>
      <c r="L183" s="5"/>
      <c r="M183" s="4"/>
    </row>
    <row r="184" spans="11:13" ht="22.5" customHeight="1" x14ac:dyDescent="0.3">
      <c r="K184" s="4"/>
      <c r="L184" s="5"/>
      <c r="M184" s="4"/>
    </row>
    <row r="185" spans="11:13" x14ac:dyDescent="0.3">
      <c r="K185" s="4"/>
      <c r="L185" s="5"/>
      <c r="M185" s="4"/>
    </row>
    <row r="186" spans="11:13" x14ac:dyDescent="0.3">
      <c r="K186" s="4"/>
      <c r="L186" s="5"/>
      <c r="M186" s="4"/>
    </row>
    <row r="187" spans="11:13" x14ac:dyDescent="0.3">
      <c r="K187" s="4"/>
      <c r="L187" s="5"/>
      <c r="M187" s="4"/>
    </row>
    <row r="188" spans="11:13" x14ac:dyDescent="0.3">
      <c r="K188" s="4"/>
      <c r="L188" s="5"/>
      <c r="M188" s="4"/>
    </row>
    <row r="189" spans="11:13" ht="22.5" customHeight="1" x14ac:dyDescent="0.3">
      <c r="K189" s="4"/>
      <c r="L189" s="5"/>
      <c r="M189" s="4"/>
    </row>
    <row r="190" spans="11:13" x14ac:dyDescent="0.3">
      <c r="K190" s="4"/>
      <c r="L190" s="5"/>
      <c r="M190" s="4"/>
    </row>
    <row r="191" spans="11:13" x14ac:dyDescent="0.3">
      <c r="K191" s="4"/>
      <c r="L191" s="5"/>
      <c r="M191" s="4"/>
    </row>
    <row r="192" spans="11:13" x14ac:dyDescent="0.3">
      <c r="K192" s="4"/>
      <c r="L192" s="5"/>
      <c r="M192" s="4"/>
    </row>
    <row r="193" spans="11:13" x14ac:dyDescent="0.3">
      <c r="K193" s="4"/>
      <c r="L193" s="5"/>
      <c r="M193" s="4"/>
    </row>
    <row r="194" spans="11:13" ht="22.5" customHeight="1" x14ac:dyDescent="0.3"/>
    <row r="195" spans="11:13" ht="130.5" customHeight="1" x14ac:dyDescent="0.3"/>
    <row r="199" spans="11:13" ht="14.25" customHeight="1" x14ac:dyDescent="0.3"/>
    <row r="200" spans="11:13" ht="27" customHeight="1" x14ac:dyDescent="0.3"/>
    <row r="201" spans="11:13" ht="14.25" customHeight="1" x14ac:dyDescent="0.3"/>
    <row r="202" spans="11:13" ht="14.25" customHeight="1" x14ac:dyDescent="0.3"/>
    <row r="203" spans="11:13" ht="55.5" customHeight="1" x14ac:dyDescent="0.3"/>
    <row r="204" spans="11:13" ht="14.25" customHeight="1" x14ac:dyDescent="0.3"/>
    <row r="205" spans="11:13" ht="30" customHeight="1" x14ac:dyDescent="0.3"/>
    <row r="206" spans="11:13" ht="14.25" customHeight="1" x14ac:dyDescent="0.3"/>
    <row r="207" spans="11:13" ht="14.25" customHeight="1" x14ac:dyDescent="0.3"/>
    <row r="208" spans="11:13" ht="42.75" customHeight="1" x14ac:dyDescent="0.3"/>
    <row r="209" ht="14.25" customHeight="1" x14ac:dyDescent="0.3"/>
    <row r="210" ht="42" customHeight="1" x14ac:dyDescent="0.3"/>
    <row r="211" ht="14.25" customHeight="1" x14ac:dyDescent="0.3"/>
    <row r="212" ht="14.25" customHeight="1" x14ac:dyDescent="0.3"/>
    <row r="213" ht="39" customHeight="1" x14ac:dyDescent="0.3"/>
    <row r="214" ht="14.25" customHeight="1" x14ac:dyDescent="0.3"/>
    <row r="215" ht="30.75" customHeight="1" x14ac:dyDescent="0.3"/>
    <row r="216" ht="14.25" customHeight="1" x14ac:dyDescent="0.3"/>
    <row r="217" ht="14.25" customHeight="1" x14ac:dyDescent="0.3"/>
    <row r="218" ht="57.75" customHeight="1" x14ac:dyDescent="0.3"/>
    <row r="219" ht="14.25" customHeight="1" x14ac:dyDescent="0.3"/>
    <row r="220" ht="29.25" customHeight="1" x14ac:dyDescent="0.3"/>
    <row r="221" ht="14.25" customHeight="1" x14ac:dyDescent="0.3"/>
    <row r="222" ht="14.25" customHeight="1" x14ac:dyDescent="0.3"/>
    <row r="223" ht="41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27" customHeight="1" x14ac:dyDescent="0.3"/>
    <row r="231" ht="16.5" customHeight="1" x14ac:dyDescent="0.3"/>
    <row r="232" ht="78" customHeight="1" x14ac:dyDescent="0.3"/>
    <row r="233" ht="20.25" customHeight="1" x14ac:dyDescent="0.3"/>
    <row r="234" ht="21" customHeight="1" x14ac:dyDescent="0.3"/>
    <row r="235" ht="27.75" customHeight="1" x14ac:dyDescent="0.3"/>
    <row r="236" ht="16.5" customHeight="1" x14ac:dyDescent="0.3"/>
    <row r="237" ht="19.5" customHeight="1" x14ac:dyDescent="0.3"/>
    <row r="238" ht="83.25" customHeight="1" x14ac:dyDescent="0.3"/>
    <row r="239" ht="28.5" customHeight="1" x14ac:dyDescent="0.3"/>
    <row r="240" ht="27.75" customHeight="1" x14ac:dyDescent="0.3"/>
    <row r="241" ht="27.75" customHeight="1" x14ac:dyDescent="0.3"/>
    <row r="242" ht="26.25" customHeight="1" x14ac:dyDescent="0.3"/>
    <row r="243" ht="18.75" customHeight="1" x14ac:dyDescent="0.3"/>
    <row r="244" ht="85.5" customHeight="1" x14ac:dyDescent="0.3"/>
    <row r="245" ht="17.25" customHeight="1" x14ac:dyDescent="0.3"/>
    <row r="246" ht="20.25" customHeight="1" x14ac:dyDescent="0.3"/>
    <row r="247" ht="25.5" customHeight="1" x14ac:dyDescent="0.3"/>
    <row r="248" ht="15.75" customHeight="1" x14ac:dyDescent="0.3"/>
    <row r="249" ht="18" customHeight="1" x14ac:dyDescent="0.3"/>
    <row r="250" ht="82.5" customHeight="1" x14ac:dyDescent="0.3"/>
    <row r="251" ht="27.75" customHeight="1" x14ac:dyDescent="0.3"/>
    <row r="252" ht="27.75" customHeight="1" x14ac:dyDescent="0.3"/>
    <row r="253" ht="27.75" customHeight="1" x14ac:dyDescent="0.3"/>
    <row r="254" ht="26.25" customHeight="1" x14ac:dyDescent="0.3"/>
    <row r="255" ht="24.75" customHeight="1" x14ac:dyDescent="0.3"/>
    <row r="256" ht="24.75" customHeight="1" x14ac:dyDescent="0.3"/>
  </sheetData>
  <mergeCells count="199">
    <mergeCell ref="J89:J91"/>
    <mergeCell ref="C90:E90"/>
    <mergeCell ref="C91:E91"/>
    <mergeCell ref="A84:A88"/>
    <mergeCell ref="C84:E84"/>
    <mergeCell ref="C85:E85"/>
    <mergeCell ref="C86:E86"/>
    <mergeCell ref="A89:A93"/>
    <mergeCell ref="C89:E89"/>
    <mergeCell ref="F89:F91"/>
    <mergeCell ref="G89:G91"/>
    <mergeCell ref="H89:H91"/>
    <mergeCell ref="A79:A83"/>
    <mergeCell ref="F79:F81"/>
    <mergeCell ref="G79:G81"/>
    <mergeCell ref="H79:H81"/>
    <mergeCell ref="I79:I81"/>
    <mergeCell ref="J79:J81"/>
    <mergeCell ref="C79:E79"/>
    <mergeCell ref="C80:E80"/>
    <mergeCell ref="C81:E81"/>
    <mergeCell ref="A74:A78"/>
    <mergeCell ref="C74:E74"/>
    <mergeCell ref="F74:F76"/>
    <mergeCell ref="G74:G76"/>
    <mergeCell ref="H74:H76"/>
    <mergeCell ref="I74:I76"/>
    <mergeCell ref="J74:J76"/>
    <mergeCell ref="C75:E75"/>
    <mergeCell ref="C76:E76"/>
    <mergeCell ref="A69:A73"/>
    <mergeCell ref="C69:E69"/>
    <mergeCell ref="F69:F71"/>
    <mergeCell ref="G69:G71"/>
    <mergeCell ref="H69:H71"/>
    <mergeCell ref="I69:I71"/>
    <mergeCell ref="J69:J71"/>
    <mergeCell ref="C70:E70"/>
    <mergeCell ref="C71:E71"/>
    <mergeCell ref="A64:A68"/>
    <mergeCell ref="C64:E64"/>
    <mergeCell ref="F64:F66"/>
    <mergeCell ref="G64:G66"/>
    <mergeCell ref="H64:H66"/>
    <mergeCell ref="I64:I66"/>
    <mergeCell ref="J64:J66"/>
    <mergeCell ref="C65:E65"/>
    <mergeCell ref="C66:E66"/>
    <mergeCell ref="J54:J56"/>
    <mergeCell ref="C55:E55"/>
    <mergeCell ref="C56:E56"/>
    <mergeCell ref="A59:A63"/>
    <mergeCell ref="C59:E59"/>
    <mergeCell ref="F59:F61"/>
    <mergeCell ref="G59:G61"/>
    <mergeCell ref="H59:H61"/>
    <mergeCell ref="I59:I61"/>
    <mergeCell ref="J59:J61"/>
    <mergeCell ref="C60:E60"/>
    <mergeCell ref="C61:E61"/>
    <mergeCell ref="A121:J121"/>
    <mergeCell ref="C7:E7"/>
    <mergeCell ref="F7:F8"/>
    <mergeCell ref="G19:G21"/>
    <mergeCell ref="J19:J21"/>
    <mergeCell ref="G1:J1"/>
    <mergeCell ref="A5:B5"/>
    <mergeCell ref="A6:B6"/>
    <mergeCell ref="A4:B4"/>
    <mergeCell ref="A7:A8"/>
    <mergeCell ref="C15:E15"/>
    <mergeCell ref="C16:E16"/>
    <mergeCell ref="A19:A23"/>
    <mergeCell ref="C19:E19"/>
    <mergeCell ref="F19:F21"/>
    <mergeCell ref="C4:J4"/>
    <mergeCell ref="C5:J5"/>
    <mergeCell ref="C6:J6"/>
    <mergeCell ref="A2:J2"/>
    <mergeCell ref="A120:J120"/>
    <mergeCell ref="G7:I7"/>
    <mergeCell ref="H9:H11"/>
    <mergeCell ref="I9:I11"/>
    <mergeCell ref="H14:H16"/>
    <mergeCell ref="F119:G119"/>
    <mergeCell ref="J9:J11"/>
    <mergeCell ref="C10:E10"/>
    <mergeCell ref="C11:E11"/>
    <mergeCell ref="A114:A117"/>
    <mergeCell ref="F14:F16"/>
    <mergeCell ref="G14:G16"/>
    <mergeCell ref="A24:A28"/>
    <mergeCell ref="C24:E24"/>
    <mergeCell ref="F24:F26"/>
    <mergeCell ref="G24:G26"/>
    <mergeCell ref="H24:H26"/>
    <mergeCell ref="I24:I26"/>
    <mergeCell ref="J24:J26"/>
    <mergeCell ref="C25:E25"/>
    <mergeCell ref="C26:E26"/>
    <mergeCell ref="A34:A38"/>
    <mergeCell ref="F34:F36"/>
    <mergeCell ref="J29:J31"/>
    <mergeCell ref="C30:E30"/>
    <mergeCell ref="C31:E31"/>
    <mergeCell ref="A29:A33"/>
    <mergeCell ref="C29:E29"/>
    <mergeCell ref="A54:A58"/>
    <mergeCell ref="G9:G11"/>
    <mergeCell ref="C20:E20"/>
    <mergeCell ref="H19:H21"/>
    <mergeCell ref="I19:I21"/>
    <mergeCell ref="B7:B8"/>
    <mergeCell ref="J14:J16"/>
    <mergeCell ref="A14:A18"/>
    <mergeCell ref="I14:I16"/>
    <mergeCell ref="C21:E21"/>
    <mergeCell ref="C14:E14"/>
    <mergeCell ref="A3:B3"/>
    <mergeCell ref="C3:N3"/>
    <mergeCell ref="I49:I51"/>
    <mergeCell ref="J49:J51"/>
    <mergeCell ref="C49:E49"/>
    <mergeCell ref="C50:E50"/>
    <mergeCell ref="C51:E51"/>
    <mergeCell ref="A49:A53"/>
    <mergeCell ref="F49:F51"/>
    <mergeCell ref="G49:G51"/>
    <mergeCell ref="H49:H51"/>
    <mergeCell ref="A39:A43"/>
    <mergeCell ref="I44:I46"/>
    <mergeCell ref="J44:J46"/>
    <mergeCell ref="C45:E45"/>
    <mergeCell ref="C46:E46"/>
    <mergeCell ref="A44:A48"/>
    <mergeCell ref="C44:E44"/>
    <mergeCell ref="J34:J36"/>
    <mergeCell ref="I34:I36"/>
    <mergeCell ref="J7:J8"/>
    <mergeCell ref="A9:A13"/>
    <mergeCell ref="C9:E9"/>
    <mergeCell ref="F9:F11"/>
    <mergeCell ref="F44:F46"/>
    <mergeCell ref="G44:G46"/>
    <mergeCell ref="H44:H46"/>
    <mergeCell ref="H34:H36"/>
    <mergeCell ref="G34:G36"/>
    <mergeCell ref="I29:I31"/>
    <mergeCell ref="C94:E94"/>
    <mergeCell ref="C95:E95"/>
    <mergeCell ref="C96:E96"/>
    <mergeCell ref="C39:E39"/>
    <mergeCell ref="C40:E40"/>
    <mergeCell ref="C41:E41"/>
    <mergeCell ref="C34:E34"/>
    <mergeCell ref="C35:E35"/>
    <mergeCell ref="C36:E36"/>
    <mergeCell ref="F29:F31"/>
    <mergeCell ref="G29:G31"/>
    <mergeCell ref="H29:H31"/>
    <mergeCell ref="C54:E54"/>
    <mergeCell ref="F54:F56"/>
    <mergeCell ref="G54:G56"/>
    <mergeCell ref="H54:H56"/>
    <mergeCell ref="I54:I56"/>
    <mergeCell ref="I89:I91"/>
    <mergeCell ref="A94:A98"/>
    <mergeCell ref="J94:J96"/>
    <mergeCell ref="I94:I96"/>
    <mergeCell ref="H94:H96"/>
    <mergeCell ref="G94:G96"/>
    <mergeCell ref="F94:F96"/>
    <mergeCell ref="A99:A103"/>
    <mergeCell ref="C99:E99"/>
    <mergeCell ref="F99:F101"/>
    <mergeCell ref="G99:G101"/>
    <mergeCell ref="H99:H101"/>
    <mergeCell ref="I99:I101"/>
    <mergeCell ref="J99:J101"/>
    <mergeCell ref="C100:E100"/>
    <mergeCell ref="C101:E101"/>
    <mergeCell ref="A104:A108"/>
    <mergeCell ref="C104:E104"/>
    <mergeCell ref="F104:F106"/>
    <mergeCell ref="G104:G106"/>
    <mergeCell ref="H104:H106"/>
    <mergeCell ref="I104:I106"/>
    <mergeCell ref="J104:J106"/>
    <mergeCell ref="C105:E105"/>
    <mergeCell ref="C106:E106"/>
    <mergeCell ref="A109:A113"/>
    <mergeCell ref="C109:E109"/>
    <mergeCell ref="F109:F111"/>
    <mergeCell ref="G109:G111"/>
    <mergeCell ref="H109:H111"/>
    <mergeCell ref="I109:I111"/>
    <mergeCell ref="J109:J111"/>
    <mergeCell ref="C110:E110"/>
    <mergeCell ref="C111:E111"/>
  </mergeCells>
  <phoneticPr fontId="2" type="noConversion"/>
  <printOptions horizontalCentered="1"/>
  <pageMargins left="0.51181102362204722" right="0.43307086614173229" top="0.59055118110236227" bottom="0.47244094488188981" header="0.35433070866141736" footer="0.35433070866141736"/>
  <pageSetup paperSize="9" scale="55" fitToHeight="4" orientation="landscape" r:id="rId1"/>
  <headerFooter alignWithMargins="0"/>
  <rowBreaks count="1" manualBreakCount="1">
    <brk id="11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Lunkov</dc:creator>
  <cp:lastModifiedBy>М.Б. Кулешина</cp:lastModifiedBy>
  <cp:lastPrinted>2026-07-28T13:31:17Z</cp:lastPrinted>
  <dcterms:created xsi:type="dcterms:W3CDTF">2012-03-30T06:51:28Z</dcterms:created>
  <dcterms:modified xsi:type="dcterms:W3CDTF">2026-07-28T13:31:17Z</dcterms:modified>
</cp:coreProperties>
</file>