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60" windowWidth="15480" windowHeight="8130" tabRatio="622"/>
  </bookViews>
  <sheets>
    <sheet name="Расчет цены" sheetId="1" r:id="rId1"/>
  </sheets>
  <definedNames>
    <definedName name="__xlnm.Print_Area_1">'Расчет цены'!$A$1:$R$13</definedName>
    <definedName name="_xlnm.Print_Area" localSheetId="0">'Расчет цены'!$A$2:$R$13</definedName>
  </definedNames>
  <calcPr calcId="144525"/>
</workbook>
</file>

<file path=xl/calcChain.xml><?xml version="1.0" encoding="utf-8"?>
<calcChain xmlns="http://schemas.openxmlformats.org/spreadsheetml/2006/main">
  <c r="O8" i="1" l="1"/>
  <c r="L8" i="1" l="1"/>
  <c r="M8" i="1" l="1"/>
  <c r="P8" i="1" l="1"/>
  <c r="Q8" i="1" l="1"/>
  <c r="R8" i="1" s="1"/>
  <c r="R9" i="1" s="1"/>
  <c r="N8" i="1"/>
  <c r="L10" i="1" l="1"/>
</calcChain>
</file>

<file path=xl/sharedStrings.xml><?xml version="1.0" encoding="utf-8"?>
<sst xmlns="http://schemas.openxmlformats.org/spreadsheetml/2006/main" count="33" uniqueCount="31">
  <si>
    <t>№</t>
  </si>
  <si>
    <t>Наименование предмета контракта</t>
  </si>
  <si>
    <t>Ед. изм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</si>
  <si>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</si>
  <si>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</si>
  <si>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</si>
  <si>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 xml:space="preserve">Номер сведений о контракте №___ от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</si>
  <si>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</si>
  <si>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</si>
  <si>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</si>
  <si>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ИТОГО:</t>
  </si>
  <si>
    <t>В результате проведенного расчета Н(М)ЦК контракта составила:</t>
  </si>
  <si>
    <t>рублей</t>
  </si>
  <si>
    <t>Н(М)ЦК определяемая методом сопоставимых рыночных цен (анализа рынка)*</t>
  </si>
  <si>
    <t>* При определении Н(М)ЦК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</t>
  </si>
  <si>
    <t>Коммерческие предложения</t>
  </si>
  <si>
    <t>ФИО</t>
  </si>
  <si>
    <t xml:space="preserve">Кол-во </t>
  </si>
  <si>
    <t xml:space="preserve">Средняя арифметическая цена за единицу     &lt;ц&gt; </t>
  </si>
  <si>
    <t>коэффициент вариации цен V (%)                    (не должен превышать 33%)</t>
  </si>
  <si>
    <t>Расчет Н(М)ЦК по формуле                                 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комлекта</t>
  </si>
  <si>
    <t xml:space="preserve">                          </t>
  </si>
  <si>
    <t>Приложение № 2
к извещению о проведении электронного аукциона</t>
  </si>
  <si>
    <t>Составил: Главный специалист-эксперт ____________________________Самокрик Ю. А.</t>
  </si>
  <si>
    <t>Поставщик №1 Исх.       № 1 от 20.03.2026</t>
  </si>
  <si>
    <t>Поставщик № 2          Исх. № АС-16 от 20.03.2026</t>
  </si>
  <si>
    <t xml:space="preserve">Услуга по замене блока СКЗИ, активации и калибровке тахографа,               в том числе:
блок средств криптографической защиты информации (СКЗИ) тахографа
</t>
  </si>
  <si>
    <t>усл. ед.</t>
  </si>
  <si>
    <t>Н(М)ЦК контракта с учетом округления цены за единицу(руб.)</t>
  </si>
  <si>
    <r>
      <rPr>
        <b/>
        <sz val="12"/>
        <color indexed="8"/>
        <rFont val="Times New Roman"/>
        <family val="1"/>
        <charset val="204"/>
      </rPr>
      <t>Обоснование начальной (максимальной) цены контракта (Н(М)ЦК) на оказание услуг 
по замене блока средств криптографической защиты информации (СКЗИ) тахографа с его последующей активацией и калибровкой</t>
    </r>
    <r>
      <rPr>
        <b/>
        <sz val="14"/>
        <color indexed="8"/>
        <rFont val="Times New Roman"/>
        <family val="1"/>
        <charset val="204"/>
      </rPr>
      <t xml:space="preserve">
</t>
    </r>
  </si>
  <si>
    <t xml:space="preserve">Поставщик №3         ИКЗ: 253390003567539000100100030013313244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</si>
</sst>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000"/>
  </numFmts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rgb="FF7030A0"/>
      <name val="Times New Roman"/>
      <family val="1"/>
      <charset val="204"/>
    </font>
    <font>
      <sz val="10"/>
      <color rgb="FF7030A0"/>
      <name val="Times New Roman"/>
      <family val="1"/>
      <charset val="204"/>
    </font>
    <font>
      <sz val="14"/>
      <color rgb="FF7030A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left" vertical="top"/>
    </xf>
    <xf numFmtId="0" fontId="3" fillId="2" borderId="0" xfId="1" applyFont="1" applyFill="1" applyBorder="1" applyAlignment="1">
      <alignment horizontal="justify" wrapText="1"/>
    </xf>
    <xf numFmtId="0" fontId="3" fillId="2" borderId="0" xfId="1" applyFont="1" applyFill="1" applyBorder="1" applyAlignment="1">
      <alignment horizontal="center" vertical="center" wrapText="1"/>
    </xf>
    <xf numFmtId="2" fontId="3" fillId="2" borderId="0" xfId="1" applyNumberFormat="1" applyFont="1" applyFill="1" applyBorder="1" applyAlignment="1">
      <alignment horizontal="center" vertical="center" wrapText="1"/>
    </xf>
    <xf numFmtId="164" fontId="3" fillId="2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vertical="center"/>
    </xf>
    <xf numFmtId="0" fontId="4" fillId="2" borderId="0" xfId="1" applyFont="1" applyFill="1" applyAlignment="1" applyProtection="1">
      <alignment vertical="center"/>
      <protection locked="0"/>
    </xf>
    <xf numFmtId="0" fontId="7" fillId="2" borderId="0" xfId="1" applyFont="1" applyFill="1"/>
    <xf numFmtId="0" fontId="7" fillId="2" borderId="0" xfId="1" applyFont="1" applyFill="1" applyAlignment="1" applyProtection="1">
      <alignment vertical="center"/>
      <protection locked="0"/>
    </xf>
    <xf numFmtId="0" fontId="6" fillId="2" borderId="0" xfId="1" applyFont="1" applyFill="1" applyAlignment="1" applyProtection="1">
      <alignment horizontal="right" vertical="center"/>
      <protection locked="0"/>
    </xf>
    <xf numFmtId="4" fontId="6" fillId="2" borderId="0" xfId="1" applyNumberFormat="1" applyFont="1" applyFill="1" applyAlignment="1">
      <alignment horizontal="center" vertical="top"/>
    </xf>
    <xf numFmtId="0" fontId="7" fillId="2" borderId="0" xfId="1" applyFont="1" applyFill="1" applyAlignment="1" applyProtection="1">
      <alignment horizontal="center" wrapText="1"/>
      <protection locked="0"/>
    </xf>
    <xf numFmtId="0" fontId="3" fillId="2" borderId="0" xfId="1" applyFont="1" applyFill="1" applyAlignment="1" applyProtection="1">
      <alignment horizontal="center" wrapText="1"/>
      <protection locked="0"/>
    </xf>
    <xf numFmtId="0" fontId="3" fillId="2" borderId="0" xfId="1" applyFont="1" applyFill="1" applyBorder="1" applyAlignment="1">
      <alignment horizontal="center" vertical="center"/>
    </xf>
    <xf numFmtId="2" fontId="8" fillId="2" borderId="0" xfId="1" applyNumberFormat="1" applyFont="1" applyFill="1" applyBorder="1" applyAlignment="1">
      <alignment horizontal="center" vertical="center" wrapText="1"/>
    </xf>
    <xf numFmtId="166" fontId="10" fillId="2" borderId="0" xfId="1" applyNumberFormat="1" applyFont="1" applyFill="1" applyAlignment="1" applyProtection="1">
      <alignment horizontal="center" vertical="center"/>
      <protection locked="0"/>
    </xf>
    <xf numFmtId="0" fontId="9" fillId="2" borderId="0" xfId="1" applyFont="1" applyFill="1"/>
    <xf numFmtId="0" fontId="10" fillId="2" borderId="0" xfId="1" applyFont="1" applyFill="1" applyAlignment="1" applyProtection="1">
      <alignment wrapText="1"/>
      <protection locked="0"/>
    </xf>
    <xf numFmtId="0" fontId="7" fillId="2" borderId="0" xfId="1" applyFont="1" applyFill="1" applyAlignment="1" applyProtection="1">
      <alignment horizontal="left" vertical="top" wrapText="1"/>
      <protection locked="0"/>
    </xf>
    <xf numFmtId="0" fontId="2" fillId="2" borderId="1" xfId="1" applyFont="1" applyFill="1" applyBorder="1" applyAlignment="1">
      <alignment horizontal="center" vertical="top" wrapText="1"/>
    </xf>
    <xf numFmtId="0" fontId="2" fillId="2" borderId="0" xfId="1" applyFont="1" applyFill="1" applyBorder="1" applyAlignment="1">
      <alignment horizontal="center" vertical="top" wrapText="1"/>
    </xf>
    <xf numFmtId="0" fontId="3" fillId="2" borderId="0" xfId="1" applyFont="1" applyFill="1" applyBorder="1" applyAlignment="1">
      <alignment horizontal="right" vertical="center"/>
    </xf>
    <xf numFmtId="4" fontId="3" fillId="2" borderId="0" xfId="1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vertical="center"/>
    </xf>
    <xf numFmtId="2" fontId="3" fillId="2" borderId="0" xfId="1" applyNumberFormat="1" applyFont="1" applyFill="1" applyBorder="1" applyAlignment="1">
      <alignment vertical="center"/>
    </xf>
    <xf numFmtId="0" fontId="12" fillId="2" borderId="1" xfId="1" applyFont="1" applyFill="1" applyBorder="1" applyAlignment="1">
      <alignment horizontal="center" vertical="top" wrapText="1"/>
    </xf>
    <xf numFmtId="0" fontId="7" fillId="2" borderId="0" xfId="1" applyFont="1" applyFill="1" applyAlignment="1" applyProtection="1">
      <alignment horizontal="left" vertical="top" wrapText="1"/>
      <protection locked="0"/>
    </xf>
    <xf numFmtId="0" fontId="2" fillId="2" borderId="6" xfId="1" applyFont="1" applyFill="1" applyBorder="1" applyAlignment="1">
      <alignment horizontal="left" vertical="top" wrapText="1"/>
    </xf>
    <xf numFmtId="2" fontId="3" fillId="2" borderId="6" xfId="1" applyNumberFormat="1" applyFont="1" applyFill="1" applyBorder="1" applyAlignment="1">
      <alignment horizontal="center" vertical="top" wrapText="1"/>
    </xf>
    <xf numFmtId="165" fontId="3" fillId="2" borderId="6" xfId="1" applyNumberFormat="1" applyFont="1" applyFill="1" applyBorder="1" applyAlignment="1">
      <alignment horizontal="center" vertical="top"/>
    </xf>
    <xf numFmtId="165" fontId="5" fillId="2" borderId="6" xfId="1" applyNumberFormat="1" applyFont="1" applyFill="1" applyBorder="1" applyAlignment="1">
      <alignment horizontal="center" vertical="top" wrapText="1"/>
    </xf>
    <xf numFmtId="2" fontId="15" fillId="2" borderId="0" xfId="1" applyNumberFormat="1" applyFont="1" applyFill="1" applyBorder="1" applyAlignment="1">
      <alignment horizontal="center" vertical="center"/>
    </xf>
    <xf numFmtId="4" fontId="5" fillId="2" borderId="8" xfId="1" applyNumberFormat="1" applyFont="1" applyFill="1" applyBorder="1" applyAlignment="1">
      <alignment horizontal="center" vertical="center" wrapText="1"/>
    </xf>
    <xf numFmtId="2" fontId="11" fillId="2" borderId="6" xfId="0" applyNumberFormat="1" applyFont="1" applyFill="1" applyBorder="1" applyAlignment="1">
      <alignment horizontal="center" vertical="top" wrapText="1"/>
    </xf>
    <xf numFmtId="4" fontId="3" fillId="2" borderId="6" xfId="1" applyNumberFormat="1" applyFont="1" applyFill="1" applyBorder="1" applyAlignment="1">
      <alignment horizontal="center" vertical="top" wrapText="1"/>
    </xf>
    <xf numFmtId="0" fontId="14" fillId="0" borderId="6" xfId="0" applyFont="1" applyBorder="1" applyAlignment="1">
      <alignment vertical="top" wrapText="1"/>
    </xf>
    <xf numFmtId="0" fontId="14" fillId="0" borderId="6" xfId="0" applyFont="1" applyBorder="1" applyAlignment="1">
      <alignment horizontal="center" vertical="top" wrapText="1"/>
    </xf>
    <xf numFmtId="2" fontId="11" fillId="2" borderId="9" xfId="0" applyNumberFormat="1" applyFont="1" applyFill="1" applyBorder="1" applyAlignment="1">
      <alignment horizontal="center" vertical="top" wrapText="1"/>
    </xf>
    <xf numFmtId="2" fontId="11" fillId="2" borderId="10" xfId="0" applyNumberFormat="1" applyFont="1" applyFill="1" applyBorder="1" applyAlignment="1">
      <alignment horizontal="center" vertical="top" wrapText="1"/>
    </xf>
    <xf numFmtId="2" fontId="3" fillId="2" borderId="11" xfId="1" applyNumberFormat="1" applyFont="1" applyFill="1" applyBorder="1" applyAlignment="1">
      <alignment horizontal="center" vertical="top" wrapText="1"/>
    </xf>
    <xf numFmtId="2" fontId="3" fillId="2" borderId="12" xfId="1" applyNumberFormat="1" applyFont="1" applyFill="1" applyBorder="1" applyAlignment="1">
      <alignment horizontal="center" vertical="top" wrapText="1"/>
    </xf>
    <xf numFmtId="2" fontId="3" fillId="2" borderId="13" xfId="1" applyNumberFormat="1" applyFont="1" applyFill="1" applyBorder="1" applyAlignment="1">
      <alignment horizontal="center" vertical="top" wrapText="1"/>
    </xf>
    <xf numFmtId="2" fontId="3" fillId="2" borderId="0" xfId="1" applyNumberFormat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3" fillId="2" borderId="0" xfId="1" applyFont="1" applyFill="1" applyBorder="1" applyAlignment="1">
      <alignment horizontal="right" wrapText="1"/>
    </xf>
    <xf numFmtId="0" fontId="13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top" wrapText="1"/>
    </xf>
    <xf numFmtId="0" fontId="13" fillId="2" borderId="7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47625</xdr:colOff>
      <xdr:row>6</xdr:row>
      <xdr:rowOff>952500</xdr:rowOff>
    </xdr:from>
    <xdr:to>
      <xdr:col>14</xdr:col>
      <xdr:colOff>28575</xdr:colOff>
      <xdr:row>6</xdr:row>
      <xdr:rowOff>1295400</xdr:rowOff>
    </xdr:to>
    <xdr:pic>
      <xdr:nvPicPr>
        <xdr:cNvPr id="136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87075" y="2181225"/>
          <a:ext cx="1028700" cy="34290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68559</xdr:colOff>
      <xdr:row>6</xdr:row>
      <xdr:rowOff>872532</xdr:rowOff>
    </xdr:from>
    <xdr:to>
      <xdr:col>13</xdr:col>
      <xdr:colOff>24598</xdr:colOff>
      <xdr:row>6</xdr:row>
      <xdr:rowOff>1310682</xdr:rowOff>
    </xdr:to>
    <xdr:pic>
      <xdr:nvPicPr>
        <xdr:cNvPr id="137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25757" y="2777532"/>
          <a:ext cx="762000" cy="4381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14008</xdr:colOff>
      <xdr:row>6</xdr:row>
      <xdr:rowOff>2711263</xdr:rowOff>
    </xdr:from>
    <xdr:to>
      <xdr:col>14</xdr:col>
      <xdr:colOff>1004608</xdr:colOff>
      <xdr:row>6</xdr:row>
      <xdr:rowOff>3073213</xdr:rowOff>
    </xdr:to>
    <xdr:pic>
      <xdr:nvPicPr>
        <xdr:cNvPr id="137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0076890" y="4100792"/>
          <a:ext cx="990600" cy="36195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276225</xdr:colOff>
      <xdr:row>6</xdr:row>
      <xdr:rowOff>1400175</xdr:rowOff>
    </xdr:from>
    <xdr:to>
      <xdr:col>14</xdr:col>
      <xdr:colOff>419100</xdr:colOff>
      <xdr:row>6</xdr:row>
      <xdr:rowOff>1628775</xdr:rowOff>
    </xdr:to>
    <xdr:pic>
      <xdr:nvPicPr>
        <xdr:cNvPr id="137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163425" y="2628900"/>
          <a:ext cx="142875" cy="228600"/>
        </a:xfrm>
        <a:prstGeom prst="rect">
          <a:avLst/>
        </a:prstGeom>
        <a:noFill/>
        <a:ln w="9360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2:R15"/>
  <sheetViews>
    <sheetView tabSelected="1" view="pageBreakPreview" zoomScale="91" zoomScaleNormal="150" zoomScaleSheetLayoutView="91" workbookViewId="0">
      <selection activeCell="B22" sqref="B22"/>
    </sheetView>
  </sheetViews>
  <sheetFormatPr defaultColWidth="10.140625" defaultRowHeight="12.75" x14ac:dyDescent="0.2"/>
  <cols>
    <col min="1" max="1" width="7.7109375" style="1" customWidth="1"/>
    <col min="2" max="2" width="35.28515625" style="1" customWidth="1"/>
    <col min="3" max="3" width="6.7109375" style="1" customWidth="1"/>
    <col min="4" max="4" width="12.28515625" style="1" customWidth="1"/>
    <col min="5" max="5" width="11.5703125" style="18" customWidth="1"/>
    <col min="6" max="6" width="11.28515625" style="18" customWidth="1"/>
    <col min="7" max="7" width="13.85546875" style="18" customWidth="1"/>
    <col min="8" max="11" width="0" style="1" hidden="1" customWidth="1"/>
    <col min="12" max="12" width="17.140625" style="1" customWidth="1"/>
    <col min="13" max="13" width="12.140625" style="1" customWidth="1"/>
    <col min="14" max="14" width="15.7109375" style="1" customWidth="1"/>
    <col min="15" max="15" width="15.5703125" style="1" customWidth="1"/>
    <col min="16" max="16" width="12.85546875" style="1" customWidth="1"/>
    <col min="17" max="17" width="14" style="1" customWidth="1"/>
    <col min="18" max="18" width="20.42578125" style="1" customWidth="1"/>
    <col min="19" max="19" width="7.28515625" style="1" customWidth="1"/>
    <col min="20" max="20" width="4.7109375" style="1" customWidth="1"/>
    <col min="21" max="21" width="9.5703125" style="1" customWidth="1"/>
    <col min="22" max="16384" width="10.140625" style="1"/>
  </cols>
  <sheetData>
    <row r="2" spans="1:18" ht="8.25" customHeight="1" x14ac:dyDescent="0.2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</row>
    <row r="3" spans="1:18" ht="18.75" customHeigh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  <row r="4" spans="1:18" ht="57" customHeight="1" x14ac:dyDescent="0.2">
      <c r="A4" s="48" t="s">
        <v>29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</row>
    <row r="5" spans="1:18" ht="26.25" customHeight="1" x14ac:dyDescent="0.2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39" customHeight="1" x14ac:dyDescent="0.2">
      <c r="A6" s="49" t="s">
        <v>0</v>
      </c>
      <c r="B6" s="50" t="s">
        <v>1</v>
      </c>
      <c r="C6" s="49" t="s">
        <v>2</v>
      </c>
      <c r="D6" s="49" t="s">
        <v>17</v>
      </c>
      <c r="E6" s="49" t="s">
        <v>15</v>
      </c>
      <c r="F6" s="49"/>
      <c r="G6" s="49"/>
      <c r="H6" s="52" t="s">
        <v>3</v>
      </c>
      <c r="I6" s="52"/>
      <c r="J6" s="52"/>
      <c r="K6" s="49" t="s">
        <v>4</v>
      </c>
      <c r="L6" s="53" t="s">
        <v>5</v>
      </c>
      <c r="M6" s="53"/>
      <c r="N6" s="53"/>
      <c r="O6" s="55" t="s">
        <v>13</v>
      </c>
      <c r="P6" s="55"/>
      <c r="Q6" s="55"/>
      <c r="R6" s="55"/>
    </row>
    <row r="7" spans="1:18" ht="247.5" customHeight="1" x14ac:dyDescent="0.2">
      <c r="A7" s="50"/>
      <c r="B7" s="50"/>
      <c r="C7" s="51"/>
      <c r="D7" s="51"/>
      <c r="E7" s="27" t="s">
        <v>24</v>
      </c>
      <c r="F7" s="27" t="s">
        <v>25</v>
      </c>
      <c r="G7" s="27" t="s">
        <v>30</v>
      </c>
      <c r="H7" s="21" t="s">
        <v>6</v>
      </c>
      <c r="I7" s="21" t="s">
        <v>6</v>
      </c>
      <c r="J7" s="21" t="s">
        <v>6</v>
      </c>
      <c r="K7" s="50"/>
      <c r="L7" s="21" t="s">
        <v>18</v>
      </c>
      <c r="M7" s="21" t="s">
        <v>7</v>
      </c>
      <c r="N7" s="21" t="s">
        <v>19</v>
      </c>
      <c r="O7" s="21" t="s">
        <v>20</v>
      </c>
      <c r="P7" s="21" t="s">
        <v>8</v>
      </c>
      <c r="Q7" s="21" t="s">
        <v>9</v>
      </c>
      <c r="R7" s="21" t="s">
        <v>28</v>
      </c>
    </row>
    <row r="8" spans="1:18" s="2" customFormat="1" ht="105" customHeight="1" x14ac:dyDescent="0.2">
      <c r="A8" s="29">
        <v>1</v>
      </c>
      <c r="B8" s="37" t="s">
        <v>26</v>
      </c>
      <c r="C8" s="38" t="s">
        <v>27</v>
      </c>
      <c r="D8" s="38">
        <v>1</v>
      </c>
      <c r="E8" s="39">
        <v>42550</v>
      </c>
      <c r="F8" s="40">
        <v>43500</v>
      </c>
      <c r="G8" s="35">
        <v>37100</v>
      </c>
      <c r="H8" s="41"/>
      <c r="I8" s="42"/>
      <c r="J8" s="42"/>
      <c r="K8" s="43"/>
      <c r="L8" s="30">
        <f>AVERAGE(E8:G8)</f>
        <v>41050</v>
      </c>
      <c r="M8" s="31">
        <f>STDEVA(E8:G8)</f>
        <v>3453.6212878658253</v>
      </c>
      <c r="N8" s="31">
        <f>M8/L8*100</f>
        <v>8.4132065477852009</v>
      </c>
      <c r="O8" s="30">
        <f>((D8/3)*(SUM(E8:G8)))</f>
        <v>41050</v>
      </c>
      <c r="P8" s="32">
        <f>ROUND(L8,2)</f>
        <v>41050</v>
      </c>
      <c r="Q8" s="30">
        <f>P8</f>
        <v>41050</v>
      </c>
      <c r="R8" s="36">
        <f>D8*Q8</f>
        <v>41050</v>
      </c>
    </row>
    <row r="9" spans="1:18" s="2" customFormat="1" ht="15.75" x14ac:dyDescent="0.25">
      <c r="A9" s="22"/>
      <c r="B9" s="3"/>
      <c r="C9" s="4"/>
      <c r="D9" s="4"/>
      <c r="E9" s="16"/>
      <c r="F9" s="16"/>
      <c r="G9" s="16"/>
      <c r="H9" s="5"/>
      <c r="I9" s="5"/>
      <c r="J9" s="5"/>
      <c r="K9" s="5"/>
      <c r="L9" s="6"/>
      <c r="M9" s="15"/>
      <c r="N9" s="15"/>
      <c r="O9" s="44" t="s">
        <v>10</v>
      </c>
      <c r="P9" s="44"/>
      <c r="Q9" s="44"/>
      <c r="R9" s="34">
        <f>SUM(R8:R8)</f>
        <v>41050</v>
      </c>
    </row>
    <row r="10" spans="1:18" s="2" customFormat="1" ht="15.75" x14ac:dyDescent="0.2">
      <c r="A10" s="45" t="s">
        <v>11</v>
      </c>
      <c r="B10" s="45"/>
      <c r="C10" s="45"/>
      <c r="D10" s="45"/>
      <c r="E10" s="45"/>
      <c r="F10" s="45"/>
      <c r="G10" s="45"/>
      <c r="H10" s="45"/>
      <c r="I10" s="45"/>
      <c r="J10" s="45"/>
      <c r="K10" s="23"/>
      <c r="L10" s="24">
        <f>R9</f>
        <v>41050</v>
      </c>
      <c r="M10" s="25" t="s">
        <v>12</v>
      </c>
      <c r="N10" s="25"/>
      <c r="O10" s="25" t="s">
        <v>21</v>
      </c>
      <c r="P10" s="25"/>
      <c r="Q10" s="26"/>
      <c r="R10" s="33"/>
    </row>
    <row r="11" spans="1:18" s="7" customFormat="1" ht="35.25" customHeight="1" x14ac:dyDescent="0.2">
      <c r="A11" s="45" t="s">
        <v>23</v>
      </c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</row>
    <row r="12" spans="1:18" ht="46.5" customHeight="1" x14ac:dyDescent="0.2">
      <c r="A12" s="46" t="s">
        <v>14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ht="18" customHeight="1" x14ac:dyDescent="0.3">
      <c r="A13" s="28"/>
      <c r="B13" s="20"/>
      <c r="C13" s="20"/>
      <c r="D13" s="9"/>
      <c r="E13" s="19"/>
      <c r="F13" s="17"/>
      <c r="G13" s="17"/>
      <c r="H13" s="10"/>
      <c r="I13" s="10"/>
      <c r="J13" s="10"/>
      <c r="K13" s="10"/>
      <c r="L13" s="13"/>
      <c r="M13" s="14"/>
      <c r="N13" s="14"/>
      <c r="O13" s="14"/>
      <c r="P13" s="11"/>
      <c r="Q13" s="12"/>
      <c r="R13" s="8"/>
    </row>
    <row r="14" spans="1:18" s="8" customFormat="1" ht="15.75" customHeight="1" x14ac:dyDescent="0.2">
      <c r="A14" s="1"/>
      <c r="B14" s="1"/>
      <c r="C14" s="1"/>
      <c r="D14" s="1"/>
      <c r="E14" s="18"/>
      <c r="F14" s="18"/>
      <c r="G14" s="18"/>
      <c r="H14" s="1"/>
      <c r="I14" s="1" t="s">
        <v>16</v>
      </c>
      <c r="J14" s="1"/>
      <c r="K14" s="1"/>
      <c r="L14" s="1"/>
      <c r="M14" s="1"/>
      <c r="N14" s="1"/>
      <c r="O14" s="1"/>
      <c r="P14" s="1"/>
      <c r="Q14" s="1"/>
      <c r="R14" s="1"/>
    </row>
    <row r="15" spans="1:18" s="8" customFormat="1" ht="11.25" customHeight="1" x14ac:dyDescent="0.2">
      <c r="A15" s="1"/>
      <c r="B15" s="1"/>
      <c r="C15" s="1"/>
      <c r="D15" s="1"/>
      <c r="E15" s="18"/>
      <c r="F15" s="18"/>
      <c r="G15" s="1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</sheetData>
  <sheetProtection selectLockedCells="1" selectUnlockedCells="1"/>
  <mergeCells count="16">
    <mergeCell ref="A2:R3"/>
    <mergeCell ref="A4:R4"/>
    <mergeCell ref="A6:A7"/>
    <mergeCell ref="B6:B7"/>
    <mergeCell ref="C6:C7"/>
    <mergeCell ref="D6:D7"/>
    <mergeCell ref="E6:G6"/>
    <mergeCell ref="H6:J6"/>
    <mergeCell ref="K6:K7"/>
    <mergeCell ref="L6:N6"/>
    <mergeCell ref="A5:R5"/>
    <mergeCell ref="O6:R6"/>
    <mergeCell ref="O9:Q9"/>
    <mergeCell ref="A10:J10"/>
    <mergeCell ref="A12:R12"/>
    <mergeCell ref="A11:R11"/>
  </mergeCells>
  <phoneticPr fontId="0" type="noConversion"/>
  <pageMargins left="0.28999999999999998" right="0.70866141732283472" top="0.74803149606299213" bottom="0.96" header="0.31496062992125984" footer="0.31496062992125984"/>
  <pageSetup paperSize="9" scale="67" firstPageNumber="0" fitToHeight="0" orientation="landscape" horizontalDpi="4294967294" vertic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Расчет цены</vt:lpstr>
      <vt:lpstr>__xlnm.Print_Area_1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Самокрик Юлия Анатолиевна</cp:lastModifiedBy>
  <cp:lastPrinted>2023-10-24T07:44:15Z</cp:lastPrinted>
  <dcterms:created xsi:type="dcterms:W3CDTF">2014-02-17T08:31:45Z</dcterms:created>
  <dcterms:modified xsi:type="dcterms:W3CDTF">2026-03-23T14:19:26Z</dcterms:modified>
</cp:coreProperties>
</file>