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dbup.local\dfs\Планирование и организация торгов. Общие документы\Отдел связи\2026\(44-ФЗ. ЕАТ Березка) Оборудование спутникового комплекта радиосвязи RoIP (Тарелка, Шлюз)\"/>
    </mc:Choice>
  </mc:AlternateContent>
  <bookViews>
    <workbookView xWindow="360" yWindow="15" windowWidth="20955" windowHeight="9720"/>
  </bookViews>
  <sheets>
    <sheet name="Расчет цены" sheetId="1" r:id="rId1"/>
  </sheets>
  <calcPr calcId="162913"/>
</workbook>
</file>

<file path=xl/calcChain.xml><?xml version="1.0" encoding="utf-8"?>
<calcChain xmlns="http://schemas.openxmlformats.org/spreadsheetml/2006/main">
  <c r="M9" i="1" l="1"/>
  <c r="M8" i="1"/>
  <c r="M7" i="1"/>
  <c r="G10" i="1"/>
  <c r="H10" i="1"/>
  <c r="F10" i="1"/>
  <c r="N9" i="1" l="1"/>
  <c r="K9" i="1"/>
  <c r="J9" i="1"/>
  <c r="N8" i="1"/>
  <c r="K8" i="1"/>
  <c r="J8" i="1"/>
  <c r="L9" i="1" l="1"/>
  <c r="L8" i="1"/>
  <c r="N7" i="1"/>
  <c r="N10" i="1" s="1"/>
  <c r="K7" i="1" l="1"/>
  <c r="J7" i="1"/>
  <c r="L7" i="1" l="1"/>
</calcChain>
</file>

<file path=xl/sharedStrings.xml><?xml version="1.0" encoding="utf-8"?>
<sst xmlns="http://schemas.openxmlformats.org/spreadsheetml/2006/main" count="33" uniqueCount="29">
  <si>
    <t>Приложение к извещению
об осуществлении закупки</t>
  </si>
  <si>
    <t>Обоснование начальной (максимальной) цены контракта</t>
  </si>
  <si>
    <r>
      <rPr>
        <b/>
        <sz val="12"/>
        <rFont val="Times New Roman"/>
        <family val="1"/>
        <charset val="204"/>
      </rPr>
      <t xml:space="preserve"> Метод сопоставимых рыночных цен (анализа рынка)</t>
    </r>
    <r>
      <rPr>
        <sz val="12"/>
        <rFont val="Times New Roman"/>
        <family val="1"/>
        <charset val="204"/>
      </rPr>
      <t>: 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НМЦК</t>
    </r>
  </si>
  <si>
    <t>№</t>
  </si>
  <si>
    <t>Наименование объекта закупки</t>
  </si>
  <si>
    <t>Существенные условия исполнения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</si>
  <si>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</si>
  <si>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</si>
  <si>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</si>
  <si>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</si>
  <si>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Устанновленая цена за единицу измерения, руб.</t>
  </si>
  <si>
    <t>Установленная Н(М)ЦК, руб.</t>
  </si>
  <si>
    <t>Коммерческое предложение Поставщик №1</t>
  </si>
  <si>
    <t>Коммерческое предложение Поставщик №2</t>
  </si>
  <si>
    <t>Коммерческое предложение Поставщик №3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</si>
  <si>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</si>
  <si>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</si>
  <si>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</si>
  <si>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</si>
  <si>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В соответствии с описанием объекта закупки</t>
  </si>
  <si>
    <t>шт.</t>
  </si>
  <si>
    <t>Всего</t>
  </si>
  <si>
    <t>Начальная (максимальная) цена контракта установлена по наименьшему значению из имеющихся ценовых предложений.</t>
  </si>
  <si>
    <t>Дата подготовки обоснования НМЦК:</t>
  </si>
  <si>
    <t>Предмет контракта: Поставка спутникового комплекта радиосвязи</t>
  </si>
  <si>
    <t>Комплект спутникового терминала SkyEdgeII-c Gemini-i или эквивалент</t>
  </si>
  <si>
    <t>Радиошлюз Аргут RoIP-01 или эквивалент</t>
  </si>
  <si>
    <t>Аксессуарный разъем HLN9457 или эквивалент</t>
  </si>
  <si>
    <t>Начальная (максимальная) цена контракта принята в сумме 375 000 руб. (триста семьдесят пять тысяч рублей 00 копеек).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</si>
</sst>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Protection="1"/>
    <xf numFmtId="0" fontId="2" fillId="0" borderId="2" xfId="0" applyFont="1" applyBorder="1" applyAlignment="1" applyProtection="1">
      <alignment horizontal="center" textRotation="90" wrapText="1"/>
    </xf>
    <xf numFmtId="0" fontId="2" fillId="0" borderId="2" xfId="0" applyFont="1" applyBorder="1" applyAlignment="1" applyProtection="1">
      <alignment horizontal="center" vertical="top" textRotation="90" wrapText="1"/>
    </xf>
    <xf numFmtId="0" fontId="2" fillId="0" borderId="3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2" fontId="6" fillId="0" borderId="3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2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horizontal="center" vertical="center"/>
    </xf>
    <xf numFmtId="4" fontId="2" fillId="0" borderId="3" xfId="0" applyNumberFormat="1" applyFont="1" applyBorder="1" applyAlignment="1" applyProtection="1">
      <alignment horizontal="center" vertical="center"/>
    </xf>
    <xf numFmtId="4" fontId="2" fillId="0" borderId="3" xfId="0" applyNumberFormat="1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2" fontId="1" fillId="0" borderId="3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14" fontId="6" fillId="0" borderId="0" xfId="0" applyNumberFormat="1" applyFont="1" applyAlignment="1" applyProtection="1">
      <alignment horizontal="left"/>
    </xf>
    <xf numFmtId="4" fontId="9" fillId="0" borderId="3" xfId="0" applyNumberFormat="1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right"/>
    </xf>
    <xf numFmtId="14" fontId="6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 wrapText="1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2" fontId="2" fillId="0" borderId="3" xfId="0" applyNumberFormat="1" applyFont="1" applyBorder="1" applyAlignment="1" applyProtection="1">
      <alignment horizontal="center" vertical="top" wrapText="1"/>
    </xf>
    <xf numFmtId="2" fontId="2" fillId="0" borderId="3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19078</xdr:colOff>
      <xdr:row>5</xdr:row>
      <xdr:rowOff>952557</xdr:rowOff>
    </xdr:from>
    <xdr:to>
      <xdr:col>11</xdr:col>
      <xdr:colOff>1006197</xdr:colOff>
      <xdr:row>5</xdr:row>
      <xdr:rowOff>1304277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9610753" y="2686107"/>
          <a:ext cx="933420" cy="351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19078</xdr:colOff>
      <xdr:row>5</xdr:row>
      <xdr:rowOff>923760</xdr:rowOff>
    </xdr:from>
    <xdr:to>
      <xdr:col>10</xdr:col>
      <xdr:colOff>1018437</xdr:colOff>
      <xdr:row>5</xdr:row>
      <xdr:rowOff>1361157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8582053" y="2657309"/>
          <a:ext cx="999358" cy="437397"/>
        </a:xfrm>
        <a:prstGeom prst="rect">
          <a:avLst/>
        </a:prstGeom>
        <a:ln w="0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6"/>
  <sheetViews>
    <sheetView tabSelected="1" zoomScaleNormal="100" workbookViewId="0">
      <selection activeCell="A3" sqref="A3:N3"/>
    </sheetView>
  </sheetViews>
  <sheetFormatPr defaultColWidth="9.140625" defaultRowHeight="12.75" x14ac:dyDescent="0.2"/>
  <cols>
    <col min="1" max="1" width="3.140625" style="1" customWidth="1"/>
    <col min="2" max="2" width="31.85546875" style="1" customWidth="1"/>
    <col min="3" max="3" width="16" style="1" customWidth="1"/>
    <col min="4" max="4" width="5.85546875" style="1" customWidth="1"/>
    <col min="5" max="5" width="5" style="1" customWidth="1"/>
    <col min="6" max="7" width="14.7109375" style="1" customWidth="1"/>
    <col min="8" max="8" width="16" style="1" customWidth="1"/>
    <col min="9" max="9" width="5.5703125" style="1" customWidth="1"/>
    <col min="10" max="10" width="15.5703125" style="1" customWidth="1"/>
    <col min="11" max="11" width="15.42578125" style="1" customWidth="1"/>
    <col min="12" max="13" width="14.28515625" style="1" customWidth="1"/>
    <col min="14" max="14" width="15.140625" style="1" customWidth="1"/>
    <col min="15" max="16384" width="9.140625" style="1"/>
  </cols>
  <sheetData>
    <row r="1" spans="1:41" ht="24.7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41" ht="18.75" customHeight="1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41" ht="15.75" customHeight="1" x14ac:dyDescent="0.2">
      <c r="A3" s="33" t="s">
        <v>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41" ht="49.5" customHeight="1" x14ac:dyDescent="0.2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41" ht="27.75" customHeight="1" x14ac:dyDescent="0.2">
      <c r="A5" s="36" t="s">
        <v>3</v>
      </c>
      <c r="B5" s="36" t="s">
        <v>4</v>
      </c>
      <c r="C5" s="37" t="s">
        <v>5</v>
      </c>
      <c r="D5" s="37" t="s">
        <v>6</v>
      </c>
      <c r="E5" s="37" t="s">
        <v>7</v>
      </c>
      <c r="F5" s="37" t="s">
        <v>8</v>
      </c>
      <c r="G5" s="37"/>
      <c r="H5" s="37"/>
      <c r="I5" s="37"/>
      <c r="J5" s="38" t="s">
        <v>9</v>
      </c>
      <c r="K5" s="38"/>
      <c r="L5" s="38"/>
      <c r="M5" s="39" t="s">
        <v>10</v>
      </c>
      <c r="N5" s="37" t="s">
        <v>11</v>
      </c>
    </row>
    <row r="6" spans="1:41" ht="132" customHeight="1" x14ac:dyDescent="0.2">
      <c r="A6" s="36"/>
      <c r="B6" s="36"/>
      <c r="C6" s="37"/>
      <c r="D6" s="37"/>
      <c r="E6" s="37"/>
      <c r="F6" s="2" t="s">
        <v>12</v>
      </c>
      <c r="G6" s="2" t="s">
        <v>13</v>
      </c>
      <c r="H6" s="2" t="s">
        <v>14</v>
      </c>
      <c r="I6" s="3" t="s">
        <v>15</v>
      </c>
      <c r="J6" s="4" t="s">
        <v>16</v>
      </c>
      <c r="K6" s="4" t="s">
        <v>17</v>
      </c>
      <c r="L6" s="4" t="s">
        <v>18</v>
      </c>
      <c r="M6" s="39"/>
      <c r="N6" s="37"/>
    </row>
    <row r="7" spans="1:41" ht="45" x14ac:dyDescent="0.2">
      <c r="A7" s="17">
        <v>1</v>
      </c>
      <c r="B7" s="25" t="s">
        <v>25</v>
      </c>
      <c r="C7" s="5" t="s">
        <v>19</v>
      </c>
      <c r="D7" s="6" t="s">
        <v>20</v>
      </c>
      <c r="E7" s="21">
        <v>1</v>
      </c>
      <c r="F7" s="23">
        <v>240000</v>
      </c>
      <c r="G7" s="8">
        <v>220000</v>
      </c>
      <c r="H7" s="8">
        <v>238000</v>
      </c>
      <c r="I7" s="18"/>
      <c r="J7" s="7">
        <f t="shared" ref="J7:J9" si="0">AVERAGE(F7:H7)</f>
        <v>232666.66666666666</v>
      </c>
      <c r="K7" s="7">
        <f t="shared" ref="K7:K9" si="1">STDEV(F7:H7)</f>
        <v>11015.141094572204</v>
      </c>
      <c r="L7" s="7">
        <f t="shared" ref="L7:L9" si="2">K7/J7*100</f>
        <v>4.7343013300453602</v>
      </c>
      <c r="M7" s="8">
        <f>G7</f>
        <v>220000</v>
      </c>
      <c r="N7" s="8">
        <f t="shared" ref="N7:N9" si="3">$E7*M7</f>
        <v>220000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 ht="36" x14ac:dyDescent="0.2">
      <c r="A8" s="19">
        <v>2</v>
      </c>
      <c r="B8" s="24" t="s">
        <v>26</v>
      </c>
      <c r="C8" s="5" t="s">
        <v>19</v>
      </c>
      <c r="D8" s="6" t="s">
        <v>20</v>
      </c>
      <c r="E8" s="9">
        <v>2</v>
      </c>
      <c r="F8" s="8">
        <v>80000</v>
      </c>
      <c r="G8" s="8">
        <v>76000</v>
      </c>
      <c r="H8" s="8">
        <v>82000</v>
      </c>
      <c r="I8" s="18"/>
      <c r="J8" s="7">
        <f t="shared" si="0"/>
        <v>79333.333333333328</v>
      </c>
      <c r="K8" s="7">
        <f t="shared" si="1"/>
        <v>3055.0504633038936</v>
      </c>
      <c r="L8" s="7">
        <f t="shared" si="2"/>
        <v>3.850903945341043</v>
      </c>
      <c r="M8" s="8">
        <f t="shared" ref="M8:M9" si="4">G8</f>
        <v>76000</v>
      </c>
      <c r="N8" s="8">
        <f t="shared" si="3"/>
        <v>152000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41" ht="36" x14ac:dyDescent="0.2">
      <c r="A9" s="20">
        <v>3</v>
      </c>
      <c r="B9" s="24" t="s">
        <v>27</v>
      </c>
      <c r="C9" s="5" t="s">
        <v>19</v>
      </c>
      <c r="D9" s="6" t="s">
        <v>20</v>
      </c>
      <c r="E9" s="9">
        <v>2</v>
      </c>
      <c r="F9" s="8">
        <v>2000</v>
      </c>
      <c r="G9" s="8">
        <v>1500</v>
      </c>
      <c r="H9" s="8">
        <v>1900</v>
      </c>
      <c r="I9" s="18"/>
      <c r="J9" s="7">
        <f t="shared" si="0"/>
        <v>1800</v>
      </c>
      <c r="K9" s="7">
        <f t="shared" si="1"/>
        <v>264.57513110645908</v>
      </c>
      <c r="L9" s="7">
        <f t="shared" si="2"/>
        <v>14.698618394803281</v>
      </c>
      <c r="M9" s="8">
        <f t="shared" si="4"/>
        <v>1500</v>
      </c>
      <c r="N9" s="8">
        <f t="shared" si="3"/>
        <v>3000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</row>
    <row r="10" spans="1:41" s="12" customFormat="1" ht="23.25" customHeight="1" x14ac:dyDescent="0.25">
      <c r="A10" s="26" t="s">
        <v>21</v>
      </c>
      <c r="B10" s="27"/>
      <c r="C10" s="26"/>
      <c r="D10" s="26"/>
      <c r="E10" s="13"/>
      <c r="F10" s="14">
        <f>$E7*F7+$E8*F8+$E9*F9</f>
        <v>404000</v>
      </c>
      <c r="G10" s="14">
        <f t="shared" ref="G10:H10" si="5">$E7*G7+$E8*G8+$E9*G9</f>
        <v>375000</v>
      </c>
      <c r="H10" s="14">
        <f t="shared" si="5"/>
        <v>405800</v>
      </c>
      <c r="I10" s="14"/>
      <c r="J10" s="15"/>
      <c r="K10" s="16"/>
      <c r="L10" s="16"/>
      <c r="M10" s="15"/>
      <c r="N10" s="14">
        <f>SUM(N7:N9)</f>
        <v>375000</v>
      </c>
    </row>
    <row r="12" spans="1:41" ht="15.75" x14ac:dyDescent="0.25">
      <c r="B12" s="28" t="s">
        <v>22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4" spans="1:41" ht="15.75" x14ac:dyDescent="0.25">
      <c r="B14" s="28" t="s">
        <v>28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6" spans="1:41" ht="15" x14ac:dyDescent="0.25">
      <c r="B16" s="29" t="s">
        <v>23</v>
      </c>
      <c r="C16" s="29"/>
      <c r="D16" s="30">
        <v>46129</v>
      </c>
      <c r="E16" s="30"/>
      <c r="F16" s="30"/>
      <c r="G16" s="22"/>
    </row>
  </sheetData>
  <mergeCells count="18"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I5"/>
    <mergeCell ref="J5:L5"/>
    <mergeCell ref="M5:M6"/>
    <mergeCell ref="N5:N6"/>
    <mergeCell ref="A10:D10"/>
    <mergeCell ref="B12:N12"/>
    <mergeCell ref="B14:N14"/>
    <mergeCell ref="B16:C16"/>
    <mergeCell ref="D16:F16"/>
  </mergeCells>
  <pageMargins left="0.59055118110236249" right="0.59055118110236249" top="0.59055118110236249" bottom="0.59055118110236249" header="0.51181102362204689" footer="0.51181102362204689"/>
  <pageSetup paperSize="9" scale="71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Дмитрий Сопов</cp:lastModifiedBy>
  <cp:revision>29</cp:revision>
  <cp:lastPrinted>2026-04-17T08:09:50Z</cp:lastPrinted>
  <dcterms:created xsi:type="dcterms:W3CDTF">2014-01-15T18:15:09Z</dcterms:created>
  <dcterms:modified xsi:type="dcterms:W3CDTF">2026-05-26T11:22:27Z</dcterms:modified>
  <dc:language>ru-RU</dc:language>
</cp:coreProperties>
</file>