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570" windowHeight="12510"/>
  </bookViews>
  <sheets>
    <sheet name="расчет" sheetId="4" r:id="rId1"/>
  </sheets>
  <calcPr calcId="124519"/>
</workbook>
</file>

<file path=xl/calcChain.xml><?xml version="1.0" encoding="utf-8"?>
<calcChain xmlns="http://schemas.openxmlformats.org/spreadsheetml/2006/main">
  <c r="K5" i="4"/>
  <c r="L5" s="1"/>
  <c r="M5" s="1"/>
  <c r="N5" s="1"/>
  <c r="N6" s="1"/>
  <c r="H5"/>
  <c r="I5" s="1"/>
  <c r="J5" s="1"/>
</calcChain>
</file>

<file path=xl/sharedStrings.xml><?xml version="1.0" encoding="utf-8"?>
<sst xmlns="http://schemas.openxmlformats.org/spreadsheetml/2006/main" count="25" uniqueCount="25">
  <si>
    <t>№</t>
  </si>
  <si>
    <t>Ед. изм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</si>
  <si>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</si>
  <si>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</si>
  <si>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</si>
  <si>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Обоснование начальной (максимальной) цены контракта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</si>
  <si>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</si>
  <si>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</si>
  <si>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</si>
  <si>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</si>
  <si>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Источник информации о цене (руб./ед.изм.)</t>
  </si>
  <si>
    <t>Наименование</t>
  </si>
  <si>
    <t>Приложение № 1 к Информационной карте</t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</si>
  <si>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</si>
  <si>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2"/>
        <color indexed="8"/>
        <rFont val="Times New Roman"/>
        <family val="1"/>
        <charset val="204"/>
      </rPr>
      <t>Расчет НМЦК по формуле</t>
    </r>
    <r>
      <rPr>
        <sz val="12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</si>
  <si>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НМЦК, определенная методом сопоставимых рыночных цен (анализа рынка)*</t>
  </si>
  <si>
    <t xml:space="preserve">*Определение НМЦК произведено Заказчиком в соответствии с  приказом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</si>
  <si>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шт.</t>
  </si>
  <si>
    <t>Скриншот № 1</t>
  </si>
  <si>
    <t>Скриншот № 2</t>
  </si>
  <si>
    <t>Скриншот № 3</t>
  </si>
  <si>
    <t>Системный блок</t>
  </si>
  <si>
    <t xml:space="preserve"> Системный блок</t>
  </si>
  <si>
    <r>
      <t xml:space="preserve">** В соответствии с п.3.20.1 Методических рекомендаций, утвержденных приказом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расчет произведен с помощью стандартных функций табличного редактора EXCEL.   </t>
    </r>
    <r>
      <rPr>
        <b/>
        <sz val="12"/>
        <color theme="1"/>
        <rFont val="Times New Roman"/>
        <family val="1"/>
        <charset val="204"/>
      </rPr>
      <t xml:space="preserve">На основании проведенного анализа рынка и расчетов, с учетом доведенных лимитов бюджетных ассигнований, НМЦК составляет: </t>
    </r>
    <r>
      <rPr>
        <b/>
        <sz val="14"/>
        <color theme="1"/>
        <rFont val="Times New Roman"/>
        <family val="1"/>
        <charset val="204"/>
      </rPr>
      <t>47200,00</t>
    </r>
    <r>
      <rPr>
        <b/>
        <sz val="12"/>
        <color theme="1"/>
        <rFont val="Times New Roman"/>
        <family val="1"/>
        <charset val="204"/>
      </rPr>
      <t xml:space="preserve"> рублей*
</t>
    </r>
    <r>
      <rPr>
        <b/>
        <i/>
        <sz val="12"/>
        <color theme="1"/>
        <rFont val="Times New Roman"/>
        <family val="1"/>
        <charset val="204"/>
      </rPr>
      <t>*Снижение НМЦК до объёмов выделенных лимитов бюджетных ассигнований произведено в соответствии с п. 2 ст. 72 Бюджетного кодекса</t>
    </r>
  </si>
  <si>
    <t xml:space="preserve">"27" мая 2026 г.     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</si>
</sst>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0.0000"/>
    <numFmt numFmtId="166" formatCode="#,##0.00&quot;р.&quot;"/>
  </numFmts>
  <fonts count="13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54">
    <xf numFmtId="0" fontId="0" fillId="0" borderId="0" xfId="0"/>
    <xf numFmtId="0" fontId="7" fillId="0" borderId="0" xfId="0" applyFont="1" applyAlignment="1">
      <alignment horizontal="center" vertical="top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9" fontId="7" fillId="0" borderId="0" xfId="0" applyNumberFormat="1" applyFont="1"/>
    <xf numFmtId="0" fontId="8" fillId="0" borderId="0" xfId="0" applyFont="1" applyAlignment="1">
      <alignment wrapText="1"/>
    </xf>
    <xf numFmtId="0" fontId="8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wrapText="1"/>
    </xf>
    <xf numFmtId="166" fontId="4" fillId="0" borderId="1" xfId="0" applyNumberFormat="1" applyFont="1" applyBorder="1" applyAlignment="1">
      <alignment horizontal="center" wrapText="1"/>
    </xf>
    <xf numFmtId="166" fontId="3" fillId="0" borderId="1" xfId="0" applyNumberFormat="1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4" fontId="8" fillId="0" borderId="0" xfId="0" applyNumberFormat="1" applyFont="1" applyAlignment="1">
      <alignment horizontal="center" vertical="top"/>
    </xf>
    <xf numFmtId="0" fontId="9" fillId="0" borderId="0" xfId="0" applyFont="1" applyBorder="1" applyAlignment="1">
      <alignment vertical="center"/>
    </xf>
    <xf numFmtId="2" fontId="9" fillId="0" borderId="0" xfId="0" applyNumberFormat="1" applyFont="1" applyAlignment="1">
      <alignment vertical="center"/>
    </xf>
    <xf numFmtId="4" fontId="9" fillId="0" borderId="0" xfId="0" applyNumberFormat="1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4" fontId="9" fillId="0" borderId="0" xfId="2" applyFont="1"/>
    <xf numFmtId="0" fontId="8" fillId="0" borderId="0" xfId="0" applyFont="1" applyAlignment="1">
      <alignment horizontal="center" vertical="top" wrapText="1"/>
    </xf>
    <xf numFmtId="1" fontId="5" fillId="0" borderId="1" xfId="1" applyNumberFormat="1" applyFont="1" applyBorder="1" applyAlignment="1">
      <alignment horizontal="right" vertical="top" wrapText="1"/>
    </xf>
    <xf numFmtId="2" fontId="8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right" vertical="center" indent="3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8" fillId="0" borderId="7" xfId="0" applyFont="1" applyBorder="1" applyAlignment="1"/>
    <xf numFmtId="0" fontId="8" fillId="0" borderId="8" xfId="0" applyFont="1" applyBorder="1" applyAlignment="1"/>
    <xf numFmtId="0" fontId="8" fillId="0" borderId="0" xfId="0" applyFont="1" applyAlignment="1"/>
    <xf numFmtId="0" fontId="8" fillId="0" borderId="0" xfId="0" applyFont="1" applyAlignment="1">
      <alignment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Alignment="1">
      <alignment horizontal="left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2</xdr:row>
      <xdr:rowOff>952500</xdr:rowOff>
    </xdr:from>
    <xdr:to>
      <xdr:col>8</xdr:col>
      <xdr:colOff>0</xdr:colOff>
      <xdr:row>2</xdr:row>
      <xdr:rowOff>1304925</xdr:rowOff>
    </xdr:to>
    <xdr:pic>
      <xdr:nvPicPr>
        <xdr:cNvPr id="89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00850" y="2266950"/>
          <a:ext cx="13525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2</xdr:row>
      <xdr:rowOff>1247775</xdr:rowOff>
    </xdr:from>
    <xdr:to>
      <xdr:col>8</xdr:col>
      <xdr:colOff>457200</xdr:colOff>
      <xdr:row>2</xdr:row>
      <xdr:rowOff>1476375</xdr:rowOff>
    </xdr:to>
    <xdr:pic>
      <xdr:nvPicPr>
        <xdr:cNvPr id="892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458200" y="25622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76200</xdr:colOff>
      <xdr:row>2</xdr:row>
      <xdr:rowOff>990600</xdr:rowOff>
    </xdr:from>
    <xdr:to>
      <xdr:col>8</xdr:col>
      <xdr:colOff>57150</xdr:colOff>
      <xdr:row>2</xdr:row>
      <xdr:rowOff>1343025</xdr:rowOff>
    </xdr:to>
    <xdr:pic>
      <xdr:nvPicPr>
        <xdr:cNvPr id="89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58000" y="2305050"/>
          <a:ext cx="13525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2</xdr:row>
      <xdr:rowOff>1247775</xdr:rowOff>
    </xdr:from>
    <xdr:to>
      <xdr:col>8</xdr:col>
      <xdr:colOff>457200</xdr:colOff>
      <xdr:row>2</xdr:row>
      <xdr:rowOff>1476375</xdr:rowOff>
    </xdr:to>
    <xdr:pic>
      <xdr:nvPicPr>
        <xdr:cNvPr id="893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458200" y="25622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2</xdr:row>
      <xdr:rowOff>1428750</xdr:rowOff>
    </xdr:from>
    <xdr:to>
      <xdr:col>10</xdr:col>
      <xdr:colOff>0</xdr:colOff>
      <xdr:row>2</xdr:row>
      <xdr:rowOff>1781175</xdr:rowOff>
    </xdr:to>
    <xdr:pic>
      <xdr:nvPicPr>
        <xdr:cNvPr id="89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01150" y="27432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2</xdr:row>
      <xdr:rowOff>923925</xdr:rowOff>
    </xdr:from>
    <xdr:to>
      <xdr:col>8</xdr:col>
      <xdr:colOff>1019175</xdr:colOff>
      <xdr:row>2</xdr:row>
      <xdr:rowOff>1362075</xdr:rowOff>
    </xdr:to>
    <xdr:pic>
      <xdr:nvPicPr>
        <xdr:cNvPr id="89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172450" y="22383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47625</xdr:colOff>
      <xdr:row>2</xdr:row>
      <xdr:rowOff>2047875</xdr:rowOff>
    </xdr:from>
    <xdr:to>
      <xdr:col>10</xdr:col>
      <xdr:colOff>1533525</xdr:colOff>
      <xdr:row>2</xdr:row>
      <xdr:rowOff>2409825</xdr:rowOff>
    </xdr:to>
    <xdr:pic>
      <xdr:nvPicPr>
        <xdr:cNvPr id="893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182225" y="336232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2</xdr:row>
      <xdr:rowOff>1247775</xdr:rowOff>
    </xdr:from>
    <xdr:to>
      <xdr:col>10</xdr:col>
      <xdr:colOff>457200</xdr:colOff>
      <xdr:row>2</xdr:row>
      <xdr:rowOff>1476375</xdr:rowOff>
    </xdr:to>
    <xdr:pic>
      <xdr:nvPicPr>
        <xdr:cNvPr id="893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439400" y="25622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7"/>
  <sheetViews>
    <sheetView tabSelected="1" zoomScale="70" zoomScaleNormal="70" workbookViewId="0">
      <selection activeCell="A13" sqref="A13:O13"/>
    </sheetView>
  </sheetViews>
  <sheetFormatPr defaultRowHeight="12.75"/>
  <cols>
    <col min="1" max="1" width="5.7109375" style="2" bestFit="1" customWidth="1"/>
    <col min="2" max="2" width="18" style="3" bestFit="1" customWidth="1"/>
    <col min="3" max="3" width="5.85546875" style="2" customWidth="1"/>
    <col min="4" max="4" width="6.85546875" style="2" customWidth="1"/>
    <col min="5" max="5" width="20.85546875" style="2" customWidth="1"/>
    <col min="6" max="6" width="22.28515625" style="2" customWidth="1"/>
    <col min="7" max="7" width="23.85546875" style="2" customWidth="1"/>
    <col min="8" max="8" width="20.5703125" style="2" customWidth="1"/>
    <col min="9" max="9" width="15.42578125" style="2" customWidth="1"/>
    <col min="10" max="10" width="14.28515625" style="2" customWidth="1"/>
    <col min="11" max="11" width="28" style="2" customWidth="1"/>
    <col min="12" max="12" width="20.140625" style="2" customWidth="1"/>
    <col min="13" max="13" width="19.85546875" style="2" customWidth="1"/>
    <col min="14" max="14" width="25.28515625" style="2" customWidth="1"/>
    <col min="15" max="16384" width="9.140625" style="2"/>
  </cols>
  <sheetData>
    <row r="1" spans="1:29" ht="39" customHeight="1">
      <c r="A1" s="46" t="s">
        <v>5</v>
      </c>
      <c r="B1" s="46"/>
      <c r="C1" s="46"/>
      <c r="D1" s="46"/>
      <c r="E1" s="46"/>
      <c r="F1" s="46"/>
      <c r="G1" s="46"/>
      <c r="H1" s="46"/>
      <c r="I1" s="46"/>
      <c r="J1" s="46"/>
      <c r="K1" s="47"/>
      <c r="L1" s="37" t="s">
        <v>12</v>
      </c>
      <c r="M1" s="37"/>
      <c r="N1" s="37"/>
      <c r="O1" s="6"/>
      <c r="P1" s="6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64.5" customHeight="1">
      <c r="A2" s="50" t="s">
        <v>0</v>
      </c>
      <c r="B2" s="38" t="s">
        <v>11</v>
      </c>
      <c r="C2" s="38" t="s">
        <v>1</v>
      </c>
      <c r="D2" s="38" t="s">
        <v>2</v>
      </c>
      <c r="E2" s="48" t="s">
        <v>10</v>
      </c>
      <c r="F2" s="48"/>
      <c r="G2" s="48"/>
      <c r="H2" s="49" t="s">
        <v>9</v>
      </c>
      <c r="I2" s="49"/>
      <c r="J2" s="49"/>
      <c r="K2" s="39" t="s">
        <v>15</v>
      </c>
      <c r="L2" s="40"/>
      <c r="M2" s="40"/>
      <c r="N2" s="41"/>
      <c r="O2" s="7"/>
      <c r="P2" s="7"/>
    </row>
    <row r="3" spans="1:29" ht="195.75" customHeight="1">
      <c r="A3" s="50"/>
      <c r="B3" s="38"/>
      <c r="C3" s="38"/>
      <c r="D3" s="38"/>
      <c r="E3" s="8" t="s">
        <v>18</v>
      </c>
      <c r="F3" s="8" t="s">
        <v>19</v>
      </c>
      <c r="G3" s="8" t="s">
        <v>20</v>
      </c>
      <c r="H3" s="8" t="s">
        <v>4</v>
      </c>
      <c r="I3" s="8" t="s">
        <v>3</v>
      </c>
      <c r="J3" s="9" t="s">
        <v>13</v>
      </c>
      <c r="K3" s="10" t="s">
        <v>14</v>
      </c>
      <c r="L3" s="11" t="s">
        <v>6</v>
      </c>
      <c r="M3" s="11" t="s">
        <v>7</v>
      </c>
      <c r="N3" s="11" t="s">
        <v>8</v>
      </c>
      <c r="O3" s="7"/>
      <c r="P3" s="7"/>
    </row>
    <row r="4" spans="1:29" s="4" customFormat="1" ht="44.25" customHeight="1">
      <c r="A4" s="51" t="s">
        <v>22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  <c r="O4" s="12"/>
      <c r="P4" s="12"/>
    </row>
    <row r="5" spans="1:29" s="4" customFormat="1" ht="73.5" customHeight="1">
      <c r="A5" s="36">
        <v>1</v>
      </c>
      <c r="B5" s="34" t="s">
        <v>21</v>
      </c>
      <c r="C5" s="34" t="s">
        <v>17</v>
      </c>
      <c r="D5" s="35">
        <v>1</v>
      </c>
      <c r="E5" s="33">
        <v>49999</v>
      </c>
      <c r="F5" s="33">
        <v>49470</v>
      </c>
      <c r="G5" s="33">
        <v>45691</v>
      </c>
      <c r="H5" s="33">
        <f>AVERAGE(E5:G5)</f>
        <v>48386.666666666664</v>
      </c>
      <c r="I5" s="33">
        <f>SQRT(((SUM((POWER(E5-H5,2)),(SUM((POWER(F5-H5,2)),(POWER(G5-H5,2))))/(COLUMNS(E5:G5)-1)))))</f>
        <v>2611.4619894270386</v>
      </c>
      <c r="J5" s="33">
        <f>I5/H5*100</f>
        <v>5.3970694187662689</v>
      </c>
      <c r="K5" s="33">
        <f>((D5/3)*(SUM(E5:G5)))</f>
        <v>48386.666666666664</v>
      </c>
      <c r="L5" s="33">
        <f>K5/D5</f>
        <v>48386.666666666664</v>
      </c>
      <c r="M5" s="33">
        <f>ROUND(L5,2)</f>
        <v>48386.67</v>
      </c>
      <c r="N5" s="35">
        <f>M5*D5</f>
        <v>48386.67</v>
      </c>
      <c r="O5" s="12"/>
      <c r="P5" s="12"/>
    </row>
    <row r="6" spans="1:29" s="1" customFormat="1" ht="33.6" customHeight="1">
      <c r="A6" s="14"/>
      <c r="B6" s="15"/>
      <c r="C6" s="13"/>
      <c r="D6" s="13"/>
      <c r="E6" s="16"/>
      <c r="F6" s="16"/>
      <c r="G6" s="16"/>
      <c r="H6" s="17"/>
      <c r="I6" s="18"/>
      <c r="J6" s="18"/>
      <c r="K6" s="19"/>
      <c r="L6" s="20"/>
      <c r="M6" s="19"/>
      <c r="N6" s="32">
        <f>SUM(N5:N5)</f>
        <v>48386.67</v>
      </c>
      <c r="O6" s="21"/>
      <c r="P6" s="21"/>
    </row>
    <row r="7" spans="1:29" s="1" customFormat="1" ht="15.75">
      <c r="A7" s="21"/>
      <c r="B7" s="31"/>
      <c r="C7" s="21"/>
      <c r="D7" s="21"/>
      <c r="E7" s="21"/>
      <c r="F7" s="21"/>
      <c r="G7" s="21"/>
      <c r="H7" s="22"/>
      <c r="I7" s="21"/>
      <c r="J7" s="21"/>
      <c r="K7" s="21"/>
      <c r="L7" s="21"/>
      <c r="M7" s="21"/>
      <c r="N7" s="21"/>
      <c r="O7" s="21"/>
      <c r="P7" s="21"/>
    </row>
    <row r="8" spans="1:29" ht="9" customHeight="1">
      <c r="A8" s="44"/>
      <c r="B8" s="44"/>
      <c r="C8" s="44"/>
      <c r="D8" s="44"/>
      <c r="E8" s="44"/>
      <c r="F8" s="44"/>
      <c r="G8" s="44"/>
      <c r="H8" s="23"/>
      <c r="I8" s="23"/>
      <c r="J8" s="23"/>
      <c r="K8" s="24"/>
      <c r="L8" s="7"/>
      <c r="M8" s="7"/>
      <c r="N8" s="25"/>
      <c r="O8" s="7"/>
      <c r="P8" s="7"/>
    </row>
    <row r="9" spans="1:29" ht="10.5" customHeight="1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7"/>
      <c r="M9" s="7"/>
      <c r="N9" s="30"/>
      <c r="O9" s="7"/>
      <c r="P9" s="7"/>
    </row>
    <row r="10" spans="1:29" s="27" customFormat="1" ht="54.75" customHeight="1">
      <c r="A10" s="43" t="s">
        <v>16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26"/>
      <c r="M10" s="26"/>
      <c r="N10" s="26"/>
      <c r="O10" s="26"/>
    </row>
    <row r="11" spans="1:29" s="29" customFormat="1" ht="113.25" customHeight="1">
      <c r="A11" s="43" t="s">
        <v>23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28"/>
      <c r="O11" s="26"/>
      <c r="P11" s="26"/>
    </row>
    <row r="12" spans="1:29" ht="12.75" customHeight="1">
      <c r="A12" s="7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29" ht="15.75">
      <c r="A13" s="42" t="s">
        <v>24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7"/>
    </row>
    <row r="14" spans="1:29" ht="12.75" customHeight="1">
      <c r="A14" s="7"/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29" ht="12.75" customHeight="1">
      <c r="A15" s="7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29" ht="15.75">
      <c r="A16" s="7"/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4:4" ht="12.75" customHeight="1">
      <c r="D17" s="5"/>
    </row>
  </sheetData>
  <mergeCells count="15">
    <mergeCell ref="L1:N1"/>
    <mergeCell ref="D2:D3"/>
    <mergeCell ref="K2:N2"/>
    <mergeCell ref="A13:O13"/>
    <mergeCell ref="A11:M11"/>
    <mergeCell ref="A8:G8"/>
    <mergeCell ref="A9:K9"/>
    <mergeCell ref="A1:K1"/>
    <mergeCell ref="E2:G2"/>
    <mergeCell ref="H2:J2"/>
    <mergeCell ref="A2:A3"/>
    <mergeCell ref="B2:B3"/>
    <mergeCell ref="C2:C3"/>
    <mergeCell ref="A10:K10"/>
    <mergeCell ref="A4:N4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SUFD</cp:lastModifiedBy>
  <cp:lastPrinted>2025-03-24T06:51:26Z</cp:lastPrinted>
  <dcterms:created xsi:type="dcterms:W3CDTF">2014-01-15T18:15:09Z</dcterms:created>
  <dcterms:modified xsi:type="dcterms:W3CDTF">2026-05-27T14:25:07Z</dcterms:modified>
</cp:coreProperties>
</file>