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трудник\Desktop\ТЗархив\"/>
    </mc:Choice>
  </mc:AlternateContent>
  <bookViews>
    <workbookView xWindow="-315" yWindow="720" windowWidth="14520" windowHeight="12135"/>
  </bookViews>
  <sheets>
    <sheet name="12 мес" sheetId="4" r:id="rId1"/>
  </sheets>
  <definedNames>
    <definedName name="_xlnm.Print_Area" localSheetId="0">'12 мес'!$A$1:$O$16</definedName>
  </definedNames>
  <calcPr calcId="162913"/>
</workbook>
</file>

<file path=xl/calcChain.xml><?xml version="1.0" encoding="utf-8"?>
<calcChain xmlns="http://schemas.openxmlformats.org/spreadsheetml/2006/main">
  <c r="A9" i="4" l="1"/>
  <c r="K9" i="4"/>
  <c r="L9" i="4" s="1"/>
  <c r="M9" i="4" s="1"/>
  <c r="N9" i="4" s="1"/>
  <c r="H9" i="4"/>
  <c r="I9" i="4" s="1"/>
  <c r="J9" i="4" s="1"/>
  <c r="K8" i="4"/>
  <c r="L8" i="4" s="1"/>
  <c r="M8" i="4" s="1"/>
  <c r="N8" i="4" s="1"/>
  <c r="H8" i="4"/>
  <c r="I8" i="4" s="1"/>
  <c r="J8" i="4" s="1"/>
  <c r="N11" i="4" l="1"/>
  <c r="H13" i="4" s="1"/>
</calcChain>
</file>

<file path=xl/sharedStrings.xml><?xml version="1.0" encoding="utf-8"?>
<sst xmlns="http://schemas.openxmlformats.org/spreadsheetml/2006/main" count="28" uniqueCount="27">
  <si>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</si>
  <si>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</si>
  <si>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</si>
  <si>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</si>
  <si>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</si>
  <si>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</si>
  <si>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</si>
  <si>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</si>
  <si>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</si>
  <si>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</si>
  <si>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</si>
  <si>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</si>
  <si>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</si>
  <si>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</si>
  <si>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</si>
  <si>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</si>
  <si>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</si>
  <si>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ИЦИ 1
</t>
  </si>
  <si>
    <t>ИЦИ 2</t>
  </si>
  <si>
    <t>ИЦИ 3</t>
  </si>
  <si>
    <t>Обоснование начальной (максимальной) цены контракта (договора)</t>
  </si>
  <si>
    <t>Федеральное государственное  бюджетное образовательное учреждение высшего образования «Тамбовский государственный университет имени Г.Р. Державина»</t>
  </si>
  <si>
    <t>Закупка оборудования и услуг</t>
  </si>
  <si>
    <t>Приложение 3           Обоснование НМЦК к Документации</t>
  </si>
  <si>
    <t xml:space="preserve">Папка без скоросшивателя "Дело", картон, плотность 440 г/м2, до 200 листов
</t>
  </si>
  <si>
    <t xml:space="preserve">Папка архивная для переплета А4 (310х215 мм), 100 мм, без клапанов, переплетный картон/бумвинил
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</si>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</sst>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₽-419];[Red]\-#,##0.00\ [$₽-419]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333333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wrapText="1"/>
    </xf>
    <xf numFmtId="4" fontId="9" fillId="2" borderId="0" xfId="0" applyNumberFormat="1" applyFont="1" applyFill="1"/>
    <xf numFmtId="4" fontId="9" fillId="3" borderId="0" xfId="0" applyNumberFormat="1" applyFont="1" applyFill="1"/>
    <xf numFmtId="0" fontId="2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/>
    <xf numFmtId="0" fontId="8" fillId="0" borderId="5" xfId="0" applyFont="1" applyBorder="1" applyAlignment="1"/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6" xfId="0" applyFont="1" applyBorder="1" applyAlignment="1"/>
    <xf numFmtId="0" fontId="8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6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32861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643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6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32861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64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6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53475" y="32861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6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4775" y="32575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64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05975" y="3933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64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tabSelected="1" view="pageBreakPreview" zoomScale="85" zoomScaleNormal="70" zoomScaleSheetLayoutView="85" workbookViewId="0">
      <selection activeCell="G9" sqref="G9"/>
    </sheetView>
  </sheetViews>
  <sheetFormatPr defaultRowHeight="12.75" x14ac:dyDescent="0.2"/>
  <cols>
    <col min="1" max="1" width="3.140625" style="3" customWidth="1"/>
    <col min="2" max="2" width="36.28515625" style="3" customWidth="1"/>
    <col min="3" max="3" width="9.28515625" style="3" customWidth="1"/>
    <col min="4" max="4" width="8.14062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13.140625" style="3" customWidth="1"/>
    <col min="14" max="14" width="17.5703125" style="3" customWidth="1"/>
    <col min="15" max="16384" width="9.140625" style="3"/>
  </cols>
  <sheetData>
    <row r="1" spans="1:29" ht="48" customHeight="1" x14ac:dyDescent="0.2">
      <c r="B1" s="7"/>
      <c r="C1" s="7"/>
      <c r="K1" s="6"/>
      <c r="M1" s="35" t="s">
        <v>23</v>
      </c>
      <c r="N1" s="36"/>
      <c r="O1" s="9"/>
      <c r="P1" s="9"/>
      <c r="Q1" s="9"/>
      <c r="R1" s="9"/>
      <c r="S1" s="9"/>
      <c r="T1" s="9"/>
      <c r="U1" s="9"/>
      <c r="V1" s="9"/>
      <c r="W1" s="12"/>
      <c r="X1" s="12"/>
      <c r="Y1" s="12"/>
      <c r="Z1" s="12"/>
      <c r="AA1" s="12"/>
      <c r="AB1" s="12"/>
      <c r="AC1" s="12"/>
    </row>
    <row r="2" spans="1:29" ht="39" customHeight="1" x14ac:dyDescent="0.2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40"/>
      <c r="M2" s="37"/>
      <c r="N2" s="37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39" customHeight="1" x14ac:dyDescent="0.2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M3" s="16"/>
      <c r="N3" s="1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2" customFormat="1" ht="18.7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29" ht="39" customHeight="1" x14ac:dyDescent="0.2">
      <c r="A5" s="43" t="s">
        <v>0</v>
      </c>
      <c r="B5" s="45" t="s">
        <v>2</v>
      </c>
      <c r="C5" s="45" t="s">
        <v>1</v>
      </c>
      <c r="D5" s="45" t="s">
        <v>3</v>
      </c>
      <c r="E5" s="41" t="s">
        <v>15</v>
      </c>
      <c r="F5" s="41"/>
      <c r="G5" s="41"/>
      <c r="H5" s="42" t="s">
        <v>13</v>
      </c>
      <c r="I5" s="42"/>
      <c r="J5" s="42"/>
      <c r="K5" s="46" t="s">
        <v>7</v>
      </c>
      <c r="L5" s="47"/>
      <c r="M5" s="47"/>
      <c r="N5" s="48"/>
    </row>
    <row r="6" spans="1:29" ht="159" customHeight="1" x14ac:dyDescent="0.2">
      <c r="A6" s="43"/>
      <c r="B6" s="45"/>
      <c r="C6" s="45"/>
      <c r="D6" s="45"/>
      <c r="E6" s="4" t="s">
        <v>17</v>
      </c>
      <c r="F6" s="4" t="s">
        <v>18</v>
      </c>
      <c r="G6" s="13" t="s">
        <v>19</v>
      </c>
      <c r="H6" s="4" t="s">
        <v>6</v>
      </c>
      <c r="I6" s="4" t="s">
        <v>4</v>
      </c>
      <c r="J6" s="5" t="s">
        <v>5</v>
      </c>
      <c r="K6" s="1" t="s">
        <v>16</v>
      </c>
      <c r="L6" s="8" t="s">
        <v>10</v>
      </c>
      <c r="M6" s="8" t="s">
        <v>11</v>
      </c>
      <c r="N6" s="8" t="s">
        <v>12</v>
      </c>
    </row>
    <row r="7" spans="1:29" s="2" customFormat="1" ht="18.75" customHeight="1" x14ac:dyDescent="0.2">
      <c r="A7" s="31" t="s">
        <v>22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1:29" s="2" customFormat="1" ht="63" x14ac:dyDescent="0.25">
      <c r="A8" s="15">
        <v>1</v>
      </c>
      <c r="B8" s="24" t="s">
        <v>24</v>
      </c>
      <c r="C8" s="29" t="s">
        <v>26</v>
      </c>
      <c r="D8" s="25">
        <v>400</v>
      </c>
      <c r="E8" s="26">
        <v>15.515000000000001</v>
      </c>
      <c r="F8" s="26">
        <v>14.5</v>
      </c>
      <c r="G8" s="26">
        <v>15.225</v>
      </c>
      <c r="H8" s="27">
        <f>AVERAGE(E8:G8)</f>
        <v>15.08</v>
      </c>
      <c r="I8" s="28">
        <f>SQRT(((SUM((POWER(E8-H8,2)),(POWER(F8-H8,2)),(POWER(G8-H8,2)))/(COLUMNS(E8:G8)-1))))</f>
        <v>0.52280493494227864</v>
      </c>
      <c r="J8" s="28">
        <f>I8/H8*100</f>
        <v>3.4668762264076838</v>
      </c>
      <c r="K8" s="14">
        <f>((D8/3)*(SUM(E8:G8)))</f>
        <v>6032.0000000000009</v>
      </c>
      <c r="L8" s="14">
        <f>K8/D8</f>
        <v>15.080000000000002</v>
      </c>
      <c r="M8" s="14">
        <f>ROUND(L8,2)</f>
        <v>15.08</v>
      </c>
      <c r="N8" s="14">
        <f>M8*D8</f>
        <v>6032</v>
      </c>
    </row>
    <row r="9" spans="1:29" s="2" customFormat="1" ht="78.75" x14ac:dyDescent="0.25">
      <c r="A9" s="15">
        <f>A8+1</f>
        <v>2</v>
      </c>
      <c r="B9" s="24" t="s">
        <v>25</v>
      </c>
      <c r="C9" s="29" t="s">
        <v>26</v>
      </c>
      <c r="D9" s="25">
        <v>100</v>
      </c>
      <c r="E9" s="26">
        <v>202.89</v>
      </c>
      <c r="F9" s="26">
        <v>189.62</v>
      </c>
      <c r="G9" s="26">
        <v>199.10400000000001</v>
      </c>
      <c r="H9" s="27">
        <f>AVERAGE(E9:G9)</f>
        <v>197.20466666666667</v>
      </c>
      <c r="I9" s="28">
        <f>SQRT(((SUM((POWER(E9-H9,2)),(POWER(F9-H9,2)),(POWER(G9-H9,2)))/(COLUMNS(E9:G9)-1))))</f>
        <v>6.8358485452307418</v>
      </c>
      <c r="J9" s="28">
        <f>I9/H9*100</f>
        <v>3.4663726070870911</v>
      </c>
      <c r="K9" s="14">
        <f>((D9/3)*(SUM(E9:G9)))</f>
        <v>19720.466666666671</v>
      </c>
      <c r="L9" s="14">
        <f>K9/D9</f>
        <v>197.2046666666667</v>
      </c>
      <c r="M9" s="14">
        <f>ROUND(L9,2)</f>
        <v>197.2</v>
      </c>
      <c r="N9" s="14">
        <f>M9*D9</f>
        <v>19720</v>
      </c>
    </row>
    <row r="10" spans="1:29" s="2" customFormat="1" x14ac:dyDescent="0.25">
      <c r="A10" s="19"/>
      <c r="B10" s="20"/>
      <c r="C10" s="21"/>
      <c r="D10" s="21"/>
      <c r="E10" s="22"/>
      <c r="F10" s="22"/>
      <c r="G10" s="22"/>
      <c r="H10" s="23"/>
      <c r="I10" s="22"/>
      <c r="J10" s="22"/>
      <c r="K10" s="22"/>
      <c r="L10" s="22"/>
      <c r="M10" s="22"/>
      <c r="N10" s="22"/>
    </row>
    <row r="11" spans="1:29" ht="18" customHeight="1" x14ac:dyDescent="0.2">
      <c r="N11" s="18">
        <f>SUM(N8:N9)</f>
        <v>25752</v>
      </c>
    </row>
    <row r="13" spans="1:29" ht="15.75" customHeight="1" x14ac:dyDescent="0.2">
      <c r="A13" s="38" t="s">
        <v>9</v>
      </c>
      <c r="B13" s="38"/>
      <c r="C13" s="38"/>
      <c r="D13" s="38"/>
      <c r="E13" s="38"/>
      <c r="F13" s="38"/>
      <c r="G13" s="38"/>
      <c r="H13" s="17">
        <f>N11</f>
        <v>25752</v>
      </c>
      <c r="I13" s="10"/>
      <c r="J13" s="10"/>
      <c r="K13" s="11"/>
      <c r="N13" s="18"/>
    </row>
    <row r="14" spans="1:29" ht="36" customHeight="1" x14ac:dyDescent="0.2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29" x14ac:dyDescent="0.2">
      <c r="A15" s="3" t="s">
        <v>14</v>
      </c>
    </row>
    <row r="17" spans="1:1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9" spans="1:15" ht="121.5" customHeight="1" x14ac:dyDescent="0.2">
      <c r="B19" s="30"/>
      <c r="C19" s="30"/>
      <c r="D19" s="30"/>
      <c r="E19" s="30"/>
    </row>
  </sheetData>
  <mergeCells count="16">
    <mergeCell ref="B19:E19"/>
    <mergeCell ref="A4:N4"/>
    <mergeCell ref="A3:K3"/>
    <mergeCell ref="M1:N2"/>
    <mergeCell ref="A13:G13"/>
    <mergeCell ref="A14:K14"/>
    <mergeCell ref="A2:K2"/>
    <mergeCell ref="E5:G5"/>
    <mergeCell ref="H5:J5"/>
    <mergeCell ref="A5:A6"/>
    <mergeCell ref="A17:O17"/>
    <mergeCell ref="B5:B6"/>
    <mergeCell ref="C5:C6"/>
    <mergeCell ref="A7:N7"/>
    <mergeCell ref="D5:D6"/>
    <mergeCell ref="K5:N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 мес</vt:lpstr>
      <vt:lpstr>'12 мес'!Область_печати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Щукина Светлана Анатольевна</cp:lastModifiedBy>
  <cp:lastPrinted>2020-08-31T13:48:48Z</cp:lastPrinted>
  <dcterms:created xsi:type="dcterms:W3CDTF">2014-01-15T18:15:09Z</dcterms:created>
  <dcterms:modified xsi:type="dcterms:W3CDTF">2026-05-18T12:47:14Z</dcterms:modified>
</cp:coreProperties>
</file>