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/>
  <c r="K26"/>
  <c r="J26"/>
  <c r="P26" s="1"/>
  <c r="K25"/>
  <c r="J25"/>
  <c r="P25" s="1"/>
  <c r="K24"/>
  <c r="J24"/>
  <c r="K23"/>
  <c r="J23"/>
  <c r="K22"/>
  <c r="J22"/>
  <c r="P22" s="1"/>
  <c r="K21"/>
  <c r="J21"/>
  <c r="P21" s="1"/>
  <c r="K20"/>
  <c r="J20"/>
  <c r="P20" s="1"/>
  <c r="K19"/>
  <c r="J19"/>
  <c r="P19" s="1"/>
  <c r="K18"/>
  <c r="J18"/>
  <c r="P18" s="1"/>
  <c r="K17"/>
  <c r="J17"/>
  <c r="P17" s="1"/>
  <c r="K16"/>
  <c r="J16"/>
  <c r="P16" s="1"/>
  <c r="K15"/>
  <c r="J15"/>
  <c r="K14"/>
  <c r="J14"/>
  <c r="K13"/>
  <c r="J13"/>
  <c r="P13" s="1"/>
  <c r="K12"/>
  <c r="J12"/>
  <c r="L22" l="1"/>
  <c r="L26"/>
  <c r="P14"/>
  <c r="P27" s="1"/>
  <c r="P24"/>
  <c r="P15"/>
  <c r="L21"/>
  <c r="L15"/>
  <c r="L19"/>
  <c r="L23"/>
  <c r="L18"/>
  <c r="L16"/>
  <c r="L12"/>
  <c r="L24"/>
  <c r="L14"/>
  <c r="L17"/>
  <c r="L20"/>
  <c r="L13"/>
  <c r="L25"/>
  <c r="P23"/>
  <c r="G28" l="1"/>
</calcChain>
</file>

<file path=xl/sharedStrings.xml><?xml version="1.0" encoding="utf-8"?>
<sst xmlns="http://schemas.openxmlformats.org/spreadsheetml/2006/main" count="75" uniqueCount="45">
  <si>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</si>
  <si>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</si>
  <si>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</si>
  <si>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</si>
  <si>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</si>
  <si>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</si>
  <si>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</si>
  <si>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</si>
  <si>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</si>
  <si>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</si>
  <si>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 xml:space="preserve">Среднее квадратичное отклонение </t>
  </si>
  <si>
    <t>Коэффициент вариации (%)</t>
  </si>
  <si>
    <t>НДС, %</t>
  </si>
  <si>
    <t>Начальная цена единицы МИ, 
с НДС   (руб.)</t>
  </si>
  <si>
    <t>НМЦК</t>
  </si>
  <si>
    <t>Цена (руб.)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</si>
  <si>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</si>
  <si>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</si>
  <si>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</si>
  <si>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</si>
  <si>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</si>
  <si>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</si>
  <si>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</si>
  <si>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</si>
  <si>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</si>
  <si>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рублей</t>
  </si>
  <si>
    <t xml:space="preserve">На основании проведенных расчетов НМЦК составляет: </t>
  </si>
  <si>
    <t>упаковка</t>
  </si>
  <si>
    <t>32.50.50.190</t>
  </si>
  <si>
    <t>штука</t>
  </si>
  <si>
    <t xml:space="preserve">Хирургический шовный стерильный синтетический рассасывающийся материал Викрил M1.5 (4/0) 75 см с колющей иглой RB-1 PLUS </t>
  </si>
  <si>
    <t xml:space="preserve">Хирургический шовный стерильный синтетический рассасывающийся материал Викрил M1.5 (5/0) 75 см с колющей иглой RB-1 PLUS </t>
  </si>
  <si>
    <t>Одноразовые хирургические лезвия для скальпеля № 15</t>
  </si>
  <si>
    <t>Компресс гемостатический и антисептический для альвеол Альвостаз (губка №1)</t>
  </si>
  <si>
    <t>Хирургический шовный стерильный синтетический рассасывающийся материал 
Ал-кол шовный материал USP 3-0 (2), 70см длина нити, игла 1/2 круглая, колющая 25мм, рассасывающаяся</t>
  </si>
  <si>
    <t xml:space="preserve">Хирургический шовный стерильный синтетический рассасывающийся материал 
Ал-кол шовный материал USP 4-0 (1,5), 70см длина нити, игла 1/2 круглая, колющая 25мм, рассасывающаяся </t>
  </si>
  <si>
    <t>Губка гемостатическая коллагеновая размером 90×90 мм</t>
  </si>
  <si>
    <t>Вакуумная пробирка К3 ЭДТА объемом 4 мл (размер 13×75 мм) с фиолетовой крышкой</t>
  </si>
  <si>
    <t xml:space="preserve">Вакуумная пробирка с активатором свертывания крови 
 объемом 6 мл (размер 13×100 мм)
</t>
  </si>
  <si>
    <t xml:space="preserve">Устройство для вливания в малые вены (игла-бабочка) размером 23G (0,6×19 мм)
</t>
  </si>
  <si>
    <t>Игла инъекционная одноразовая стерильная Inekta 0,8×38 мм (21G×1 1/2")</t>
  </si>
  <si>
    <t xml:space="preserve">Игла инъекционная одноразовая стерильная Inekta 0,6×25 мм (23G×1") </t>
  </si>
  <si>
    <t xml:space="preserve">Материалы стоматологические вспомогательные для обработки десны «Альвожил» </t>
  </si>
  <si>
    <t>Ватные палочки № 200</t>
  </si>
  <si>
    <t>Универсальный электродный гель Униагель 250 гр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</si>
</sst>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56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0"/>
  <sheetViews>
    <sheetView tabSelected="1" view="pageBreakPreview" topLeftCell="A13" zoomScaleSheetLayoutView="100" workbookViewId="0">
      <selection activeCell="B15" sqref="B15:C15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3.5703125" style="7" customWidth="1"/>
    <col min="4" max="4" width="16.14062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10" width="18.28515625" style="14" customWidth="1"/>
    <col min="11" max="11" width="17.28515625" style="14" customWidth="1"/>
    <col min="12" max="12" width="14.140625" style="14" customWidth="1"/>
    <col min="13" max="13" width="16.42578125" style="14" customWidth="1"/>
    <col min="14" max="14" width="8.7109375" style="8" customWidth="1"/>
    <col min="15" max="15" width="18.28515625" style="14" customWidth="1"/>
    <col min="16" max="16" width="14" style="14" customWidth="1"/>
    <col min="17" max="17" width="18.42578125" style="7" customWidth="1"/>
    <col min="18" max="50" width="9.140625" style="7" customWidth="1"/>
    <col min="51" max="16384" width="11.5703125" style="7"/>
  </cols>
  <sheetData>
    <row r="1" spans="1:18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12"/>
      <c r="K1" s="12"/>
      <c r="L1" s="12"/>
      <c r="M1" s="12"/>
      <c r="N1" s="3"/>
      <c r="O1" s="12"/>
      <c r="P1" s="13"/>
      <c r="Q1" s="2"/>
    </row>
    <row r="2" spans="1:18" ht="15" customHeight="1">
      <c r="A2" s="1"/>
      <c r="B2" s="2"/>
      <c r="C2" s="2"/>
      <c r="D2" s="2"/>
      <c r="E2" s="2"/>
      <c r="F2" s="1"/>
      <c r="G2" s="13"/>
      <c r="H2" s="13"/>
      <c r="I2" s="4"/>
      <c r="J2" s="13"/>
      <c r="K2" s="13"/>
      <c r="L2" s="13"/>
      <c r="M2" s="13"/>
      <c r="N2" s="4"/>
      <c r="O2" s="13"/>
      <c r="P2" s="13"/>
      <c r="Q2" s="2"/>
    </row>
    <row r="3" spans="1:18" ht="74.25" customHeight="1">
      <c r="A3" s="44" t="s">
        <v>1</v>
      </c>
      <c r="B3" s="44"/>
      <c r="C3" s="44"/>
      <c r="D3" s="44"/>
      <c r="E3" s="44"/>
      <c r="F3" s="44"/>
      <c r="G3" s="44"/>
      <c r="H3" s="45"/>
      <c r="I3" s="45"/>
      <c r="J3" s="45"/>
      <c r="K3" s="44"/>
      <c r="L3" s="44"/>
      <c r="M3" s="44"/>
      <c r="N3" s="44"/>
      <c r="O3" s="44"/>
      <c r="P3" s="44"/>
      <c r="Q3" s="2"/>
    </row>
    <row r="4" spans="1:18" ht="15" customHeight="1">
      <c r="A4" s="1"/>
      <c r="B4" s="2"/>
      <c r="C4" s="2"/>
      <c r="D4" s="2"/>
      <c r="E4" s="2"/>
      <c r="F4" s="1"/>
      <c r="G4" s="13"/>
      <c r="H4" s="13"/>
      <c r="I4" s="4"/>
      <c r="J4" s="13"/>
      <c r="K4" s="13"/>
      <c r="L4" s="13"/>
      <c r="M4" s="13"/>
      <c r="N4" s="4"/>
      <c r="O4" s="13"/>
      <c r="P4" s="13"/>
      <c r="Q4" s="2"/>
    </row>
    <row r="5" spans="1:18">
      <c r="A5" s="1"/>
      <c r="B5" s="2"/>
      <c r="C5" s="2"/>
      <c r="D5" s="2"/>
      <c r="E5" s="2"/>
      <c r="F5" s="1"/>
      <c r="G5" s="13"/>
      <c r="H5" s="13"/>
      <c r="I5" s="4"/>
      <c r="J5" s="13"/>
      <c r="K5" s="13"/>
      <c r="L5" s="13"/>
      <c r="M5" s="13"/>
      <c r="N5" s="4"/>
      <c r="O5" s="13"/>
      <c r="P5" s="13"/>
      <c r="Q5" s="2"/>
    </row>
    <row r="6" spans="1:18" ht="27" customHeight="1">
      <c r="A6" s="39" t="s">
        <v>2</v>
      </c>
      <c r="B6" s="39"/>
      <c r="C6" s="46" t="s">
        <v>18</v>
      </c>
      <c r="D6" s="47"/>
      <c r="E6" s="47"/>
      <c r="F6" s="47"/>
      <c r="G6" s="47"/>
      <c r="H6" s="48"/>
      <c r="I6" s="48"/>
      <c r="J6" s="49"/>
      <c r="K6" s="47"/>
      <c r="L6" s="47"/>
      <c r="M6" s="47"/>
      <c r="N6" s="47"/>
      <c r="O6" s="50"/>
      <c r="P6" s="51"/>
      <c r="Q6" s="2"/>
    </row>
    <row r="7" spans="1:18" ht="45" customHeight="1">
      <c r="A7" s="36" t="s">
        <v>3</v>
      </c>
      <c r="B7" s="36"/>
      <c r="C7" s="46" t="s">
        <v>4</v>
      </c>
      <c r="D7" s="47"/>
      <c r="E7" s="47"/>
      <c r="F7" s="47"/>
      <c r="G7" s="47"/>
      <c r="H7" s="48"/>
      <c r="I7" s="48"/>
      <c r="J7" s="49"/>
      <c r="K7" s="47"/>
      <c r="L7" s="47"/>
      <c r="M7" s="47"/>
      <c r="N7" s="47"/>
      <c r="O7" s="50"/>
      <c r="P7" s="51"/>
      <c r="Q7" s="2"/>
    </row>
    <row r="8" spans="1:18" ht="45" customHeight="1">
      <c r="A8" s="33" t="s">
        <v>17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  <c r="Q8" s="2"/>
    </row>
    <row r="9" spans="1:18" ht="108" customHeight="1">
      <c r="A9" s="53" t="s">
        <v>19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2"/>
    </row>
    <row r="10" spans="1:18" ht="29.25" customHeight="1">
      <c r="A10" s="38" t="s">
        <v>5</v>
      </c>
      <c r="B10" s="39" t="s">
        <v>6</v>
      </c>
      <c r="C10" s="39"/>
      <c r="D10" s="40" t="s">
        <v>7</v>
      </c>
      <c r="E10" s="39" t="s">
        <v>8</v>
      </c>
      <c r="F10" s="38" t="s">
        <v>9</v>
      </c>
      <c r="G10" s="16" t="s">
        <v>22</v>
      </c>
      <c r="H10" s="16" t="s">
        <v>23</v>
      </c>
      <c r="I10" s="5" t="s">
        <v>24</v>
      </c>
      <c r="J10" s="42" t="s">
        <v>20</v>
      </c>
      <c r="K10" s="42" t="s">
        <v>10</v>
      </c>
      <c r="L10" s="42" t="s">
        <v>11</v>
      </c>
      <c r="M10" s="42" t="s">
        <v>21</v>
      </c>
      <c r="N10" s="41" t="s">
        <v>12</v>
      </c>
      <c r="O10" s="42" t="s">
        <v>13</v>
      </c>
      <c r="P10" s="37" t="s">
        <v>14</v>
      </c>
      <c r="Q10" s="2"/>
    </row>
    <row r="11" spans="1:18" ht="32.25" customHeight="1">
      <c r="A11" s="38"/>
      <c r="B11" s="39"/>
      <c r="C11" s="39"/>
      <c r="D11" s="40"/>
      <c r="E11" s="43"/>
      <c r="F11" s="38"/>
      <c r="G11" s="16" t="s">
        <v>15</v>
      </c>
      <c r="H11" s="16" t="s">
        <v>15</v>
      </c>
      <c r="I11" s="5" t="s">
        <v>15</v>
      </c>
      <c r="J11" s="42"/>
      <c r="K11" s="42"/>
      <c r="L11" s="42"/>
      <c r="M11" s="42"/>
      <c r="N11" s="41"/>
      <c r="O11" s="42"/>
      <c r="P11" s="37"/>
      <c r="Q11" s="2"/>
    </row>
    <row r="12" spans="1:18" ht="48.75" customHeight="1">
      <c r="A12" s="24">
        <v>1</v>
      </c>
      <c r="B12" s="31" t="s">
        <v>30</v>
      </c>
      <c r="C12" s="32"/>
      <c r="D12" s="25" t="s">
        <v>28</v>
      </c>
      <c r="E12" s="17" t="s">
        <v>29</v>
      </c>
      <c r="F12" s="18">
        <v>24</v>
      </c>
      <c r="G12" s="23">
        <v>550</v>
      </c>
      <c r="H12" s="23">
        <v>552</v>
      </c>
      <c r="I12" s="23">
        <v>560</v>
      </c>
      <c r="J12" s="23">
        <f t="shared" ref="J12:J26" si="0">AVERAGE(G12:I12)</f>
        <v>554</v>
      </c>
      <c r="K12" s="23">
        <f>STDEV(G12:I12)</f>
        <v>5.2915026221291814</v>
      </c>
      <c r="L12" s="23">
        <f>(K12/J12)*100</f>
        <v>0.95514487764064637</v>
      </c>
      <c r="M12" s="30">
        <v>554</v>
      </c>
      <c r="N12" s="5">
        <v>0</v>
      </c>
      <c r="O12" s="29">
        <v>554</v>
      </c>
      <c r="P12" s="23">
        <f t="shared" ref="P12:P26" si="1">O12*F12</f>
        <v>13296</v>
      </c>
      <c r="Q12" s="4"/>
      <c r="R12" s="8"/>
    </row>
    <row r="13" spans="1:18" ht="48" customHeight="1">
      <c r="A13" s="24">
        <v>2</v>
      </c>
      <c r="B13" s="31" t="s">
        <v>31</v>
      </c>
      <c r="C13" s="32"/>
      <c r="D13" s="25" t="s">
        <v>28</v>
      </c>
      <c r="E13" s="17" t="s">
        <v>29</v>
      </c>
      <c r="F13" s="18">
        <v>24</v>
      </c>
      <c r="G13" s="23">
        <v>560</v>
      </c>
      <c r="H13" s="23">
        <v>566</v>
      </c>
      <c r="I13" s="23">
        <v>560</v>
      </c>
      <c r="J13" s="23">
        <f t="shared" si="0"/>
        <v>562</v>
      </c>
      <c r="K13" s="23">
        <f t="shared" ref="K13:K14" si="2">STDEV(G13:I13)</f>
        <v>3.4641016151377544</v>
      </c>
      <c r="L13" s="23">
        <f t="shared" ref="L13:L14" si="3">(K13/J13)*100</f>
        <v>0.61638818774693138</v>
      </c>
      <c r="M13" s="30">
        <v>562</v>
      </c>
      <c r="N13" s="5">
        <v>0</v>
      </c>
      <c r="O13" s="29">
        <v>562</v>
      </c>
      <c r="P13" s="23">
        <f t="shared" si="1"/>
        <v>13488</v>
      </c>
      <c r="Q13" s="4"/>
      <c r="R13" s="8"/>
    </row>
    <row r="14" spans="1:18">
      <c r="A14" s="26">
        <v>3</v>
      </c>
      <c r="B14" s="31" t="s">
        <v>32</v>
      </c>
      <c r="C14" s="32"/>
      <c r="D14" s="25" t="s">
        <v>28</v>
      </c>
      <c r="E14" s="17" t="s">
        <v>29</v>
      </c>
      <c r="F14" s="18">
        <v>1300</v>
      </c>
      <c r="G14" s="23">
        <v>6.5</v>
      </c>
      <c r="H14" s="23">
        <v>6.6</v>
      </c>
      <c r="I14" s="23">
        <v>7</v>
      </c>
      <c r="J14" s="23">
        <f t="shared" si="0"/>
        <v>6.7</v>
      </c>
      <c r="K14" s="23">
        <f t="shared" si="2"/>
        <v>0.26457513110644615</v>
      </c>
      <c r="L14" s="23">
        <f t="shared" si="3"/>
        <v>3.9488825538275538</v>
      </c>
      <c r="M14" s="30">
        <v>6.7</v>
      </c>
      <c r="N14" s="5">
        <v>0</v>
      </c>
      <c r="O14" s="29">
        <v>6.7</v>
      </c>
      <c r="P14" s="23">
        <f t="shared" si="1"/>
        <v>8710</v>
      </c>
      <c r="Q14" s="4"/>
      <c r="R14" s="8"/>
    </row>
    <row r="15" spans="1:18" ht="31.5" customHeight="1">
      <c r="A15" s="26">
        <v>4</v>
      </c>
      <c r="B15" s="31" t="s">
        <v>33</v>
      </c>
      <c r="C15" s="32"/>
      <c r="D15" s="25" t="s">
        <v>28</v>
      </c>
      <c r="E15" s="17" t="s">
        <v>27</v>
      </c>
      <c r="F15" s="18">
        <v>2</v>
      </c>
      <c r="G15" s="23">
        <v>1750</v>
      </c>
      <c r="H15" s="23">
        <v>1752</v>
      </c>
      <c r="I15" s="23">
        <v>1760</v>
      </c>
      <c r="J15" s="23">
        <f t="shared" si="0"/>
        <v>1754</v>
      </c>
      <c r="K15" s="23">
        <f>STDEV(G15:I15)</f>
        <v>5.2915026221291814</v>
      </c>
      <c r="L15" s="23">
        <f>(K15/J15)*100</f>
        <v>0.3016820195056546</v>
      </c>
      <c r="M15" s="30">
        <v>1754</v>
      </c>
      <c r="N15" s="5">
        <v>0</v>
      </c>
      <c r="O15" s="29">
        <v>1754</v>
      </c>
      <c r="P15" s="23">
        <f t="shared" si="1"/>
        <v>3508</v>
      </c>
      <c r="Q15" s="4"/>
      <c r="R15" s="8"/>
    </row>
    <row r="16" spans="1:18" ht="58.5" customHeight="1">
      <c r="A16" s="26">
        <v>5</v>
      </c>
      <c r="B16" s="31" t="s">
        <v>34</v>
      </c>
      <c r="C16" s="32"/>
      <c r="D16" s="25" t="s">
        <v>28</v>
      </c>
      <c r="E16" s="17" t="s">
        <v>29</v>
      </c>
      <c r="F16" s="18">
        <v>252</v>
      </c>
      <c r="G16" s="23">
        <v>225</v>
      </c>
      <c r="H16" s="23">
        <v>226</v>
      </c>
      <c r="I16" s="23">
        <v>230</v>
      </c>
      <c r="J16" s="23">
        <f t="shared" si="0"/>
        <v>227</v>
      </c>
      <c r="K16" s="23">
        <f t="shared" ref="K16:K17" si="4">STDEV(G16:I16)</f>
        <v>2.6457513110645907</v>
      </c>
      <c r="L16" s="23">
        <f t="shared" ref="L16:L17" si="5">(K16/J16)*100</f>
        <v>1.1655292119227272</v>
      </c>
      <c r="M16" s="30">
        <v>227</v>
      </c>
      <c r="N16" s="5">
        <v>0</v>
      </c>
      <c r="O16" s="29">
        <v>227</v>
      </c>
      <c r="P16" s="23">
        <f t="shared" si="1"/>
        <v>57204</v>
      </c>
      <c r="Q16" s="4"/>
      <c r="R16" s="8"/>
    </row>
    <row r="17" spans="1:18" ht="58.5" customHeight="1">
      <c r="A17" s="26">
        <v>6</v>
      </c>
      <c r="B17" s="31" t="s">
        <v>35</v>
      </c>
      <c r="C17" s="32"/>
      <c r="D17" s="25" t="s">
        <v>28</v>
      </c>
      <c r="E17" s="17" t="s">
        <v>29</v>
      </c>
      <c r="F17" s="18">
        <v>252</v>
      </c>
      <c r="G17" s="23">
        <v>230</v>
      </c>
      <c r="H17" s="27">
        <v>236</v>
      </c>
      <c r="I17" s="23">
        <v>230</v>
      </c>
      <c r="J17" s="23">
        <f t="shared" si="0"/>
        <v>232</v>
      </c>
      <c r="K17" s="23">
        <f t="shared" si="4"/>
        <v>3.4641016151377544</v>
      </c>
      <c r="L17" s="23">
        <f t="shared" si="5"/>
        <v>1.4931472479042045</v>
      </c>
      <c r="M17" s="30">
        <v>232</v>
      </c>
      <c r="N17" s="5">
        <v>0</v>
      </c>
      <c r="O17" s="29">
        <v>232</v>
      </c>
      <c r="P17" s="23">
        <f t="shared" si="1"/>
        <v>58464</v>
      </c>
      <c r="Q17" s="4"/>
      <c r="R17" s="8"/>
    </row>
    <row r="18" spans="1:18">
      <c r="A18" s="26">
        <v>7</v>
      </c>
      <c r="B18" s="31" t="s">
        <v>36</v>
      </c>
      <c r="C18" s="32"/>
      <c r="D18" s="25" t="s">
        <v>28</v>
      </c>
      <c r="E18" s="17" t="s">
        <v>27</v>
      </c>
      <c r="F18" s="18">
        <v>15</v>
      </c>
      <c r="G18" s="23">
        <v>370</v>
      </c>
      <c r="H18" s="23">
        <v>373</v>
      </c>
      <c r="I18" s="23">
        <v>373</v>
      </c>
      <c r="J18" s="23">
        <f t="shared" si="0"/>
        <v>372</v>
      </c>
      <c r="K18" s="23">
        <f>STDEV(G18:I18)</f>
        <v>1.7320508075688772</v>
      </c>
      <c r="L18" s="23">
        <f>(K18/J18)*100</f>
        <v>0.46560505579808525</v>
      </c>
      <c r="M18" s="30">
        <v>372</v>
      </c>
      <c r="N18" s="5">
        <v>0</v>
      </c>
      <c r="O18" s="29">
        <v>372</v>
      </c>
      <c r="P18" s="23">
        <f t="shared" si="1"/>
        <v>5580</v>
      </c>
      <c r="Q18" s="4"/>
      <c r="R18" s="8"/>
    </row>
    <row r="19" spans="1:18" ht="33.75" customHeight="1">
      <c r="A19" s="26">
        <v>8</v>
      </c>
      <c r="B19" s="31" t="s">
        <v>37</v>
      </c>
      <c r="C19" s="32"/>
      <c r="D19" s="25" t="s">
        <v>28</v>
      </c>
      <c r="E19" s="17" t="s">
        <v>29</v>
      </c>
      <c r="F19" s="28">
        <v>100</v>
      </c>
      <c r="G19" s="23">
        <v>6.1</v>
      </c>
      <c r="H19" s="23">
        <v>6.3</v>
      </c>
      <c r="I19" s="23">
        <v>6.2</v>
      </c>
      <c r="J19" s="23">
        <f t="shared" si="0"/>
        <v>6.1999999999999993</v>
      </c>
      <c r="K19" s="23">
        <f t="shared" ref="K19:K20" si="6">STDEV(G19:I19)</f>
        <v>0.10000000000006111</v>
      </c>
      <c r="L19" s="23">
        <f t="shared" ref="L19:L20" si="7">(K19/J19)*100</f>
        <v>1.6129032258074376</v>
      </c>
      <c r="M19" s="30">
        <v>6.2</v>
      </c>
      <c r="N19" s="5">
        <v>0</v>
      </c>
      <c r="O19" s="29">
        <v>6.2</v>
      </c>
      <c r="P19" s="23">
        <f t="shared" si="1"/>
        <v>620</v>
      </c>
      <c r="Q19" s="4"/>
      <c r="R19" s="8"/>
    </row>
    <row r="20" spans="1:18" ht="33.75" customHeight="1">
      <c r="A20" s="26">
        <v>9</v>
      </c>
      <c r="B20" s="31" t="s">
        <v>38</v>
      </c>
      <c r="C20" s="32"/>
      <c r="D20" s="25" t="s">
        <v>28</v>
      </c>
      <c r="E20" s="17" t="s">
        <v>29</v>
      </c>
      <c r="F20" s="18">
        <v>100</v>
      </c>
      <c r="G20" s="23">
        <v>6.2</v>
      </c>
      <c r="H20" s="23">
        <v>6.2</v>
      </c>
      <c r="I20" s="23">
        <v>6.2</v>
      </c>
      <c r="J20" s="23">
        <f t="shared" si="0"/>
        <v>6.2</v>
      </c>
      <c r="K20" s="23">
        <f t="shared" si="6"/>
        <v>0</v>
      </c>
      <c r="L20" s="23">
        <f t="shared" si="7"/>
        <v>0</v>
      </c>
      <c r="M20" s="30">
        <v>6.2</v>
      </c>
      <c r="N20" s="5">
        <v>0</v>
      </c>
      <c r="O20" s="29">
        <v>6.2</v>
      </c>
      <c r="P20" s="23">
        <f t="shared" si="1"/>
        <v>620</v>
      </c>
      <c r="Q20" s="4"/>
      <c r="R20" s="8"/>
    </row>
    <row r="21" spans="1:18">
      <c r="A21" s="26">
        <v>10</v>
      </c>
      <c r="B21" s="31" t="s">
        <v>44</v>
      </c>
      <c r="C21" s="32"/>
      <c r="D21" s="25" t="s">
        <v>28</v>
      </c>
      <c r="E21" s="17" t="s">
        <v>29</v>
      </c>
      <c r="F21" s="18">
        <v>3</v>
      </c>
      <c r="G21" s="23">
        <v>230</v>
      </c>
      <c r="H21" s="23">
        <v>234</v>
      </c>
      <c r="I21" s="23">
        <v>235</v>
      </c>
      <c r="J21" s="23">
        <f t="shared" si="0"/>
        <v>233</v>
      </c>
      <c r="K21" s="23">
        <f>STDEV(G21:I21)</f>
        <v>2.6457513110645907</v>
      </c>
      <c r="L21" s="23">
        <f>(K21/J21)*100</f>
        <v>1.135515584147893</v>
      </c>
      <c r="M21" s="30">
        <v>233</v>
      </c>
      <c r="N21" s="5">
        <v>0</v>
      </c>
      <c r="O21" s="29">
        <v>233</v>
      </c>
      <c r="P21" s="23">
        <f t="shared" si="1"/>
        <v>699</v>
      </c>
      <c r="Q21" s="4"/>
      <c r="R21" s="8"/>
    </row>
    <row r="22" spans="1:18" ht="30" customHeight="1">
      <c r="A22" s="26">
        <v>11</v>
      </c>
      <c r="B22" s="31" t="s">
        <v>39</v>
      </c>
      <c r="C22" s="32"/>
      <c r="D22" s="25" t="s">
        <v>28</v>
      </c>
      <c r="E22" s="17" t="s">
        <v>29</v>
      </c>
      <c r="F22" s="18">
        <v>1700</v>
      </c>
      <c r="G22" s="23">
        <v>5</v>
      </c>
      <c r="H22" s="23">
        <v>5.4</v>
      </c>
      <c r="I22" s="23">
        <v>5.5</v>
      </c>
      <c r="J22" s="23">
        <f t="shared" si="0"/>
        <v>5.3</v>
      </c>
      <c r="K22" s="23">
        <f t="shared" ref="K22:K23" si="8">STDEV(G22:I22)</f>
        <v>0.26457513110645958</v>
      </c>
      <c r="L22" s="23">
        <f t="shared" ref="L22:L23" si="9">(K22/J22)*100</f>
        <v>4.9919836057822558</v>
      </c>
      <c r="M22" s="30">
        <v>5.3</v>
      </c>
      <c r="N22" s="5">
        <v>0</v>
      </c>
      <c r="O22" s="29">
        <v>5.3</v>
      </c>
      <c r="P22" s="23">
        <f t="shared" si="1"/>
        <v>9010</v>
      </c>
      <c r="Q22" s="4"/>
      <c r="R22" s="8"/>
    </row>
    <row r="23" spans="1:18" ht="30" customHeight="1">
      <c r="A23" s="26">
        <v>12</v>
      </c>
      <c r="B23" s="31" t="s">
        <v>40</v>
      </c>
      <c r="C23" s="32"/>
      <c r="D23" s="25" t="s">
        <v>28</v>
      </c>
      <c r="E23" s="17" t="s">
        <v>29</v>
      </c>
      <c r="F23" s="18">
        <v>500</v>
      </c>
      <c r="G23" s="23">
        <v>2</v>
      </c>
      <c r="H23" s="23">
        <v>2.2999999999999998</v>
      </c>
      <c r="I23" s="23">
        <v>2.2999999999999998</v>
      </c>
      <c r="J23" s="23">
        <f t="shared" si="0"/>
        <v>2.1999999999999997</v>
      </c>
      <c r="K23" s="23">
        <f t="shared" si="8"/>
        <v>0.17320508075688845</v>
      </c>
      <c r="L23" s="23">
        <f t="shared" si="9"/>
        <v>7.8729582162222034</v>
      </c>
      <c r="M23" s="30">
        <v>2.2000000000000002</v>
      </c>
      <c r="N23" s="5">
        <v>0</v>
      </c>
      <c r="O23" s="29">
        <v>2.2000000000000002</v>
      </c>
      <c r="P23" s="23">
        <f t="shared" si="1"/>
        <v>1100</v>
      </c>
      <c r="Q23" s="4"/>
      <c r="R23" s="8"/>
    </row>
    <row r="24" spans="1:18" ht="35.25" customHeight="1">
      <c r="A24" s="26">
        <v>13</v>
      </c>
      <c r="B24" s="31" t="s">
        <v>41</v>
      </c>
      <c r="C24" s="32"/>
      <c r="D24" s="25" t="s">
        <v>28</v>
      </c>
      <c r="E24" s="17" t="s">
        <v>29</v>
      </c>
      <c r="F24" s="18">
        <v>300</v>
      </c>
      <c r="G24" s="23">
        <v>2</v>
      </c>
      <c r="H24" s="23">
        <v>2.2999999999999998</v>
      </c>
      <c r="I24" s="23">
        <v>2.2999999999999998</v>
      </c>
      <c r="J24" s="23">
        <f t="shared" si="0"/>
        <v>2.1999999999999997</v>
      </c>
      <c r="K24" s="23">
        <f>STDEV(G24:I24)</f>
        <v>0.17320508075688845</v>
      </c>
      <c r="L24" s="23">
        <f>(K24/J24)*100</f>
        <v>7.8729582162222034</v>
      </c>
      <c r="M24" s="30">
        <v>2.2000000000000002</v>
      </c>
      <c r="N24" s="5">
        <v>0</v>
      </c>
      <c r="O24" s="29">
        <v>2.2000000000000002</v>
      </c>
      <c r="P24" s="23">
        <f t="shared" si="1"/>
        <v>660</v>
      </c>
      <c r="Q24" s="4"/>
      <c r="R24" s="8"/>
    </row>
    <row r="25" spans="1:18">
      <c r="A25" s="26">
        <v>14</v>
      </c>
      <c r="B25" s="31" t="s">
        <v>43</v>
      </c>
      <c r="C25" s="32"/>
      <c r="D25" s="25" t="s">
        <v>28</v>
      </c>
      <c r="E25" s="17" t="s">
        <v>27</v>
      </c>
      <c r="F25" s="18">
        <v>56</v>
      </c>
      <c r="G25" s="23">
        <v>105</v>
      </c>
      <c r="H25" s="23">
        <v>112</v>
      </c>
      <c r="I25" s="23">
        <v>107</v>
      </c>
      <c r="J25" s="23">
        <f t="shared" si="0"/>
        <v>108</v>
      </c>
      <c r="K25" s="23">
        <f t="shared" ref="K25:K26" si="10">STDEV(G25:I25)</f>
        <v>3.6055512754639891</v>
      </c>
      <c r="L25" s="23">
        <f t="shared" ref="L25:L26" si="11">(K25/J25)*100</f>
        <v>3.3384734032073973</v>
      </c>
      <c r="M25" s="30">
        <v>108</v>
      </c>
      <c r="N25" s="5">
        <v>0</v>
      </c>
      <c r="O25" s="29">
        <v>108</v>
      </c>
      <c r="P25" s="23">
        <f t="shared" si="1"/>
        <v>6048</v>
      </c>
      <c r="Q25" s="4"/>
      <c r="R25" s="8"/>
    </row>
    <row r="26" spans="1:18" ht="30.75" customHeight="1">
      <c r="A26" s="26">
        <v>15</v>
      </c>
      <c r="B26" s="31" t="s">
        <v>42</v>
      </c>
      <c r="C26" s="32"/>
      <c r="D26" s="25" t="s">
        <v>28</v>
      </c>
      <c r="E26" s="17" t="s">
        <v>29</v>
      </c>
      <c r="F26" s="28">
        <v>2</v>
      </c>
      <c r="G26" s="23">
        <v>6500</v>
      </c>
      <c r="H26" s="23">
        <v>6677</v>
      </c>
      <c r="I26" s="23">
        <v>6503</v>
      </c>
      <c r="J26" s="23">
        <f t="shared" si="0"/>
        <v>6560</v>
      </c>
      <c r="K26" s="23">
        <f t="shared" si="10"/>
        <v>101.33607452432722</v>
      </c>
      <c r="L26" s="23">
        <f t="shared" si="11"/>
        <v>1.544757233602549</v>
      </c>
      <c r="M26" s="30">
        <v>6560</v>
      </c>
      <c r="N26" s="5">
        <v>0</v>
      </c>
      <c r="O26" s="29">
        <v>6560</v>
      </c>
      <c r="P26" s="23">
        <f t="shared" si="1"/>
        <v>13120</v>
      </c>
      <c r="Q26" s="4"/>
      <c r="R26" s="8"/>
    </row>
    <row r="27" spans="1:18">
      <c r="A27" s="36" t="s">
        <v>16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 t="s">
        <v>16</v>
      </c>
      <c r="N27" s="36"/>
      <c r="O27" s="19"/>
      <c r="P27" s="16">
        <f>SUM(P12:P26)</f>
        <v>192127</v>
      </c>
      <c r="Q27" s="2"/>
    </row>
    <row r="28" spans="1:18" ht="15" customHeight="1">
      <c r="A28" s="33" t="s">
        <v>26</v>
      </c>
      <c r="B28" s="34"/>
      <c r="C28" s="34"/>
      <c r="D28" s="20"/>
      <c r="E28" s="20"/>
      <c r="F28" s="20"/>
      <c r="G28" s="22">
        <f>P27</f>
        <v>192127</v>
      </c>
      <c r="H28" s="20" t="s">
        <v>25</v>
      </c>
      <c r="I28" s="20"/>
      <c r="J28" s="20"/>
      <c r="K28" s="20"/>
      <c r="L28" s="20"/>
      <c r="M28" s="20"/>
      <c r="N28" s="20"/>
      <c r="O28" s="20"/>
      <c r="P28" s="21"/>
      <c r="Q28" s="2"/>
    </row>
    <row r="29" spans="1:18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6"/>
      <c r="O29" s="15"/>
      <c r="P29" s="13"/>
      <c r="Q29" s="2"/>
    </row>
    <row r="30" spans="1:18">
      <c r="A30" s="1"/>
      <c r="B30" s="9"/>
      <c r="C30" s="2"/>
      <c r="D30" s="2"/>
      <c r="E30" s="2"/>
      <c r="F30" s="1"/>
      <c r="G30" s="13"/>
      <c r="H30" s="13"/>
      <c r="I30" s="4"/>
      <c r="J30" s="13"/>
      <c r="K30" s="13"/>
      <c r="L30" s="13"/>
      <c r="M30" s="13"/>
      <c r="N30" s="4"/>
      <c r="O30" s="13"/>
      <c r="P30" s="13"/>
      <c r="Q30" s="2"/>
    </row>
  </sheetData>
  <mergeCells count="37">
    <mergeCell ref="A29:M29"/>
    <mergeCell ref="A28:C28"/>
    <mergeCell ref="A9:P9"/>
    <mergeCell ref="B12:C12"/>
    <mergeCell ref="B13:C13"/>
    <mergeCell ref="B14:C14"/>
    <mergeCell ref="A3:P3"/>
    <mergeCell ref="A6:B6"/>
    <mergeCell ref="C6:P6"/>
    <mergeCell ref="A7:B7"/>
    <mergeCell ref="C7:P7"/>
    <mergeCell ref="A8:P8"/>
    <mergeCell ref="A27:N27"/>
    <mergeCell ref="P10:P11"/>
    <mergeCell ref="A10:A11"/>
    <mergeCell ref="B10:C11"/>
    <mergeCell ref="D10:D11"/>
    <mergeCell ref="N10:N11"/>
    <mergeCell ref="O10:O11"/>
    <mergeCell ref="J10:J11"/>
    <mergeCell ref="E10:E11"/>
    <mergeCell ref="F10:F11"/>
    <mergeCell ref="K10:K11"/>
    <mergeCell ref="L10:L11"/>
    <mergeCell ref="M10:M11"/>
    <mergeCell ref="B15:C15"/>
    <mergeCell ref="B16:C16"/>
    <mergeCell ref="B17:C17"/>
    <mergeCell ref="B18:C18"/>
    <mergeCell ref="B19:C19"/>
    <mergeCell ref="B25:C25"/>
    <mergeCell ref="B26:C26"/>
    <mergeCell ref="B20:C20"/>
    <mergeCell ref="B21:C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2026-07-29T10:01:51Z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