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4_{E4F2A22A-E060-4440-B1CB-574312F72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" l="1"/>
  <c r="M9" i="8" s="1"/>
  <c r="N9" i="8" s="1"/>
  <c r="O9" i="8" s="1"/>
  <c r="O10" i="8" s="1"/>
  <c r="J9" i="8"/>
  <c r="I9" i="8"/>
  <c r="K9" i="8" l="1"/>
  <c r="I11" i="8" l="1"/>
</calcChain>
</file>

<file path=xl/sharedStrings.xml><?xml version="1.0" encoding="utf-8"?>
<sst xmlns="http://schemas.openxmlformats.org/spreadsheetml/2006/main" count="30" uniqueCount="30">
  <si>
    <t>Кол-во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</si>
  <si>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</si>
  <si>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</si>
  <si>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</si>
  <si>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</si>
  <si>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</si>
  <si>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</si>
  <si>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</si>
  <si>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</si>
  <si>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</si>
  <si>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</si>
  <si>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</si>
  <si>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</si>
  <si>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</si>
  <si>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</si>
  <si>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</si>
  <si>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</si>
  <si>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</si>
  <si>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Метод сопоставимых рыночных цен (анализ рынка)</t>
  </si>
  <si>
    <t>Наименование объекта закупки</t>
  </si>
  <si>
    <t xml:space="preserve">Расчет </t>
  </si>
  <si>
    <t>Используемый метод определения НМЦК</t>
  </si>
  <si>
    <t xml:space="preserve">   </t>
  </si>
  <si>
    <t>Цена включает в себя затраты, связанные с выполнением работ, оказанием услуг, поставкой товара, уплату налогов, сборов и других обязательных платежей.</t>
  </si>
  <si>
    <t>шт</t>
  </si>
  <si>
    <t>Освежитель воздуха GLADE Automatic Свежесть белья 
Объем 0.269 л
Запах Свежесть белья, цветочный
Состав ≥ 30 %: пропеллент (бутан, пропан, изобутан), денатурат; отдушка (альфа-изометилионон, d-лимонен, гексилциннамаль, гидроксицитронеллаль, бензилсалицилат, кумарин)x. xПотенциальные аллергены.Не содержит озоноразрушающих хладонов.</t>
  </si>
  <si>
    <t>Обоснование нмцк на поставку освежителя воздуха для нужд ФГБУК НИМ РАХ</t>
  </si>
  <si>
    <t>Ценовое предложение № 716/КП от 15.06.2026</t>
  </si>
  <si>
    <t>Ценовое предложение № 717/КП от 15.06.2026</t>
  </si>
  <si>
    <t>Ценовое предложение № 718/КП от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</si>
</sst>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90" wrapText="1"/>
    </xf>
    <xf numFmtId="165" fontId="9" fillId="4" borderId="0" xfId="0" applyNumberFormat="1" applyFont="1" applyFill="1" applyAlignment="1">
      <alignment horizontal="distributed" vertical="top" wrapText="1" justifyLastLine="1"/>
    </xf>
    <xf numFmtId="0" fontId="2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164" fontId="9" fillId="4" borderId="1" xfId="0" applyNumberFormat="1" applyFont="1" applyFill="1" applyBorder="1" applyAlignment="1">
      <alignment horizontal="center" vertical="center" wrapText="1" justifyLastLine="1"/>
    </xf>
    <xf numFmtId="0" fontId="9" fillId="4" borderId="1" xfId="0" applyFont="1" applyFill="1" applyBorder="1" applyAlignment="1">
      <alignment horizontal="center" vertical="center" justifyLastLine="1"/>
    </xf>
    <xf numFmtId="10" fontId="9" fillId="4" borderId="1" xfId="0" applyNumberFormat="1" applyFont="1" applyFill="1" applyBorder="1" applyAlignment="1">
      <alignment horizontal="center" vertical="center" justifyLastLine="1"/>
    </xf>
    <xf numFmtId="2" fontId="9" fillId="4" borderId="1" xfId="0" applyNumberFormat="1" applyFont="1" applyFill="1" applyBorder="1" applyAlignment="1">
      <alignment horizontal="center" vertical="center" wrapText="1" justifyLastLine="1"/>
    </xf>
    <xf numFmtId="165" fontId="9" fillId="4" borderId="1" xfId="0" applyNumberFormat="1" applyFont="1" applyFill="1" applyBorder="1" applyAlignment="1">
      <alignment horizontal="center" vertical="center" wrapText="1" justifyLastLine="1"/>
    </xf>
    <xf numFmtId="166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13" fillId="4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tabSelected="1" zoomScale="95" zoomScaleNormal="95" workbookViewId="0">
      <selection activeCell="G8" sqref="G8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11.5703125" style="1" customWidth="1"/>
    <col min="6" max="6" width="11" style="1" customWidth="1"/>
    <col min="7" max="7" width="12.570312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1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9" ht="15.75" x14ac:dyDescent="0.25">
      <c r="J1" s="2" t="s">
        <v>22</v>
      </c>
    </row>
    <row r="2" spans="1:19" ht="15.75" customHeight="1" x14ac:dyDescent="0.2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9" ht="15.7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9" ht="15.75" x14ac:dyDescent="0.2">
      <c r="A5" s="43" t="s">
        <v>21</v>
      </c>
      <c r="B5" s="44"/>
      <c r="C5" s="48" t="s">
        <v>18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9" ht="15.75" x14ac:dyDescent="0.2">
      <c r="A6" s="43" t="s">
        <v>20</v>
      </c>
      <c r="B6" s="4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44"/>
    </row>
    <row r="7" spans="1:19" x14ac:dyDescent="0.2">
      <c r="A7" s="36" t="s">
        <v>1</v>
      </c>
      <c r="B7" s="36" t="s">
        <v>19</v>
      </c>
      <c r="C7" s="38" t="s">
        <v>2</v>
      </c>
      <c r="D7" s="40" t="s">
        <v>0</v>
      </c>
      <c r="E7" s="42" t="s">
        <v>3</v>
      </c>
      <c r="F7" s="42"/>
      <c r="G7" s="42"/>
      <c r="H7" s="42"/>
      <c r="I7" s="56" t="s">
        <v>4</v>
      </c>
      <c r="J7" s="56"/>
      <c r="K7" s="56"/>
      <c r="L7" s="35" t="s">
        <v>5</v>
      </c>
      <c r="M7" s="35"/>
      <c r="N7" s="35"/>
      <c r="O7" s="35"/>
    </row>
    <row r="8" spans="1:19" ht="138.75" thickBot="1" x14ac:dyDescent="0.25">
      <c r="A8" s="37"/>
      <c r="B8" s="37"/>
      <c r="C8" s="39"/>
      <c r="D8" s="41"/>
      <c r="E8" s="20" t="s">
        <v>27</v>
      </c>
      <c r="F8" s="20" t="s">
        <v>28</v>
      </c>
      <c r="G8" s="20" t="s">
        <v>29</v>
      </c>
      <c r="H8" s="18" t="s">
        <v>6</v>
      </c>
      <c r="I8" s="16" t="s">
        <v>7</v>
      </c>
      <c r="J8" s="17" t="s">
        <v>8</v>
      </c>
      <c r="K8" s="17" t="s">
        <v>9</v>
      </c>
      <c r="L8" s="17" t="s">
        <v>10</v>
      </c>
      <c r="M8" s="18" t="s">
        <v>11</v>
      </c>
      <c r="N8" s="18" t="s">
        <v>12</v>
      </c>
      <c r="O8" s="18" t="s">
        <v>13</v>
      </c>
    </row>
    <row r="9" spans="1:19" ht="234" customHeight="1" thickBot="1" x14ac:dyDescent="0.25">
      <c r="A9" s="22">
        <v>1</v>
      </c>
      <c r="B9" s="34" t="s">
        <v>25</v>
      </c>
      <c r="C9" s="22" t="s">
        <v>24</v>
      </c>
      <c r="D9" s="31">
        <v>20</v>
      </c>
      <c r="E9" s="29">
        <v>439</v>
      </c>
      <c r="F9" s="29">
        <v>405</v>
      </c>
      <c r="G9" s="29">
        <v>439</v>
      </c>
      <c r="H9" s="22">
        <v>3</v>
      </c>
      <c r="I9" s="24">
        <f t="shared" ref="I9" si="0">AVERAGE(E9:G9)</f>
        <v>427.66666666666669</v>
      </c>
      <c r="J9" s="25">
        <f t="shared" ref="J9" si="1">STDEV(E9:G9)</f>
        <v>19.629909152447276</v>
      </c>
      <c r="K9" s="26">
        <f t="shared" ref="K9" si="2">J9/I9</f>
        <v>4.5900021400889966E-2</v>
      </c>
      <c r="L9" s="27">
        <f t="shared" ref="L9" si="3">((D9/H9)*(SUM(E9:G9)))</f>
        <v>8553.3333333333339</v>
      </c>
      <c r="M9" s="28">
        <f t="shared" ref="M9" si="4">L9/D9</f>
        <v>427.66666666666669</v>
      </c>
      <c r="N9" s="23">
        <f t="shared" ref="N9" si="5">ROUND(M9,2)</f>
        <v>427.67</v>
      </c>
      <c r="O9" s="23">
        <f t="shared" ref="O9" si="6">N9*D9</f>
        <v>8553.4</v>
      </c>
      <c r="S9" s="32"/>
    </row>
    <row r="10" spans="1:19" x14ac:dyDescent="0.2">
      <c r="A10" s="3"/>
      <c r="B10" s="33"/>
      <c r="C10" s="4"/>
      <c r="D10" s="4"/>
      <c r="E10" s="30"/>
      <c r="F10" s="5"/>
      <c r="G10" s="5"/>
      <c r="H10" s="6"/>
      <c r="I10" s="7"/>
      <c r="J10" s="8"/>
      <c r="K10" s="9"/>
      <c r="L10" s="10"/>
      <c r="M10" s="21"/>
      <c r="N10" s="10" t="s">
        <v>14</v>
      </c>
      <c r="O10" s="11">
        <f>SUM(O9:O9)</f>
        <v>8553.4</v>
      </c>
    </row>
    <row r="11" spans="1:19" ht="15.75" x14ac:dyDescent="0.2">
      <c r="A11" s="54" t="s">
        <v>15</v>
      </c>
      <c r="B11" s="54"/>
      <c r="C11" s="54"/>
      <c r="D11" s="54"/>
      <c r="E11" s="54"/>
      <c r="F11" s="54"/>
      <c r="G11" s="54"/>
      <c r="H11" s="54"/>
      <c r="I11" s="12">
        <f>O10</f>
        <v>8553.4</v>
      </c>
      <c r="J11" s="13" t="s">
        <v>16</v>
      </c>
      <c r="K11" s="13"/>
      <c r="L11" s="13"/>
      <c r="M11" s="13"/>
      <c r="N11" s="13"/>
      <c r="O11" s="12"/>
    </row>
    <row r="12" spans="1:19" x14ac:dyDescent="0.2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9" x14ac:dyDescent="0.2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9" ht="15.75" x14ac:dyDescent="0.2">
      <c r="A14" s="52"/>
      <c r="B14" s="52"/>
      <c r="C14" s="46"/>
      <c r="D14" s="46"/>
      <c r="E14" s="46"/>
      <c r="F14" s="46"/>
      <c r="G14" s="46"/>
      <c r="H14" s="46"/>
      <c r="I14" s="46"/>
      <c r="J14" s="14"/>
      <c r="K14" s="14"/>
      <c r="L14" s="14"/>
      <c r="M14" s="14"/>
      <c r="N14" s="14"/>
      <c r="O14" s="14"/>
    </row>
    <row r="15" spans="1:19" ht="15.75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14"/>
    </row>
    <row r="16" spans="1:19" ht="15.75" x14ac:dyDescent="0.25">
      <c r="A16" s="51"/>
      <c r="B16" s="51"/>
      <c r="C16" s="2"/>
      <c r="D16" s="2"/>
      <c r="E16" s="2"/>
      <c r="F16" s="2"/>
      <c r="G16" s="2"/>
      <c r="H16" s="2"/>
      <c r="J16" s="51"/>
      <c r="K16" s="51"/>
    </row>
    <row r="17" spans="1:15" ht="15.75" x14ac:dyDescent="0.25">
      <c r="A17" s="46"/>
      <c r="B17" s="46"/>
      <c r="C17" s="46"/>
      <c r="D17" s="46"/>
      <c r="E17" s="46"/>
      <c r="F17" s="46"/>
      <c r="G17" s="46"/>
      <c r="H17" s="15"/>
      <c r="I17" s="14"/>
      <c r="J17" s="14"/>
      <c r="K17" s="14"/>
      <c r="L17" s="14"/>
      <c r="M17" s="14"/>
      <c r="N17" s="14"/>
      <c r="O17" s="14"/>
    </row>
  </sheetData>
  <mergeCells count="21">
    <mergeCell ref="A5:B5"/>
    <mergeCell ref="A2:O3"/>
    <mergeCell ref="A17:G17"/>
    <mergeCell ref="C14:I14"/>
    <mergeCell ref="A15:N15"/>
    <mergeCell ref="A6:B6"/>
    <mergeCell ref="C5:O5"/>
    <mergeCell ref="A16:B16"/>
    <mergeCell ref="J16:K16"/>
    <mergeCell ref="A14:B14"/>
    <mergeCell ref="A13:O13"/>
    <mergeCell ref="A12:O12"/>
    <mergeCell ref="A11:H11"/>
    <mergeCell ref="C6:O6"/>
    <mergeCell ref="I7:K7"/>
    <mergeCell ref="L7:O7"/>
    <mergeCell ref="A7:A8"/>
    <mergeCell ref="B7:B8"/>
    <mergeCell ref="C7:C8"/>
    <mergeCell ref="D7:D8"/>
    <mergeCell ref="E7:H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2026-06-15T09:32:34Z</dcterms:modified>
</cp:coreProperties>
</file>