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4. ОБЕСПЕЧЕНИЕ\2. Бухгалтерия\2026\Закупки\3. Планирование\Металлический шкаф и стеллаж\"/>
    </mc:Choice>
  </mc:AlternateContent>
  <bookViews>
    <workbookView xWindow="0" yWindow="0" windowWidth="28800" windowHeight="12300"/>
  </bookViews>
  <sheets>
    <sheet name="Расчет НМЦК" sheetId="1" r:id="rId1"/>
  </sheets>
  <definedNames>
    <definedName name="_xlnm.Print_Area" localSheetId="0">'Расчет НМЦК'!$B$2:$N$34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J14" i="1" s="1"/>
  <c r="K14" i="1" s="1"/>
  <c r="L14" i="1"/>
  <c r="M14" i="1" s="1"/>
  <c r="I15" i="1" l="1"/>
  <c r="J15" i="1" s="1"/>
  <c r="K15" i="1" s="1"/>
  <c r="L15" i="1" l="1"/>
  <c r="M15" i="1" s="1"/>
  <c r="M16" i="1" s="1"/>
  <c r="F18" i="1" s="1"/>
</calcChain>
</file>

<file path=xl/sharedStrings.xml><?xml version="1.0" encoding="utf-8"?>
<sst xmlns="http://schemas.openxmlformats.org/spreadsheetml/2006/main" count="35" uniqueCount="32">
  <si>
    <t>Обоснование начальной (максимальной) цены контракта</t>
  </si>
  <si>
    <t>Начальная (максимальная) цена контракта определена в соответствии с требованиями статьи 22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 и приказа Министерства экономического развития Российской Федерации от 02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(анализа рынка).</t>
  </si>
  <si>
    <t>№</t>
  </si>
  <si>
    <t>Информация, на основании которой выполнен расчет:</t>
  </si>
  <si>
    <t xml:space="preserve">Исх. № </t>
  </si>
  <si>
    <t>Дата Исх. КП</t>
  </si>
  <si>
    <t xml:space="preserve">Коммерческое предложение: </t>
  </si>
  <si>
    <t>Наименование объекта закупки и функциональные, технические и егокачественные характеристики, эксплуатационные характеристики.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</si>
  <si>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</si>
  <si>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</si>
  <si>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</si>
  <si>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</si>
  <si>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</si>
  <si>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№1
</t>
  </si>
  <si>
    <t xml:space="preserve">Коммерческое предложение  №2 
</t>
  </si>
  <si>
    <t xml:space="preserve">Коммерческое предложение  №3 </t>
  </si>
  <si>
    <t xml:space="preserve">Средняя арифметическая цена за единицу     &lt;ц&gt; </t>
  </si>
  <si>
    <t>Среднее квадратичное отклонение</t>
  </si>
  <si>
    <t>Начальная (максимальная) цена контракта составляет:</t>
  </si>
  <si>
    <t xml:space="preserve">Начальная (максимальная) цена Контракта устанавливается в размере: </t>
  </si>
  <si>
    <t>Начальная (максимальная) цена Контракта включает в себя все затраты, связанные с оказанием Услуг (поставкой товара, выполнения работ), в том числе любые транспортные расходы, связанные с исполнением обязательств по  Контракту,  расходы на уплату налогов, пошлин, страховых взносов, уплату налогов, таможенных пошлин и других обязательных платежей, которые Исполнитель по Контракту должен оплачивать в соответствии с его условиями и других обязательных платежей, предусмотренных законодательством Российской Федерации.</t>
  </si>
  <si>
    <t>Все показатели, требования, условные обозначения и терминология, касающиеся характеристик объекта закупки, установлены в соответствии с потребностями Заказчика и являются широко используемыми на современном рынке данного вида товаров.</t>
  </si>
  <si>
    <t>Стеллаж</t>
  </si>
  <si>
    <t>штука</t>
  </si>
  <si>
    <t>2</t>
  </si>
  <si>
    <t>Металлический шкаф</t>
  </si>
  <si>
    <t>Металлический шкаф и Стеллаж</t>
  </si>
  <si>
    <r>
      <t xml:space="preserve">Коэффициент вариации цен V (%) </t>
    </r>
    <r>
      <rPr>
        <i/>
        <sz val="12"/>
        <color indexed="8"/>
        <rFont val="Times New Roman"/>
        <family val="1"/>
        <charset val="204"/>
      </rPr>
      <t>(не должен превышать 33%)</t>
    </r>
  </si>
  <si>
    <r>
      <rPr>
        <b/>
        <sz val="12"/>
        <color indexed="8"/>
        <rFont val="Times New Roman"/>
        <family val="1"/>
        <charset val="204"/>
      </rPr>
      <t xml:space="preserve">Цена за единицу изм. (руб.)    </t>
    </r>
    <r>
      <rPr>
        <sz val="12"/>
        <color indexed="8"/>
        <rFont val="Times New Roman"/>
        <family val="1"/>
        <charset val="204"/>
      </rPr>
      <t xml:space="preserve">                             v - 1;
n - количество значений, используемых в расчете;
i - номер источника ценовой информации;
     - цена единицы</t>
    </r>
  </si>
  <si>
    <r>
      <rPr>
        <b/>
        <sz val="12"/>
        <color indexed="8"/>
        <rFont val="Times New Roman"/>
        <family val="1"/>
        <charset val="204"/>
      </rPr>
      <t xml:space="preserve">НМЦК объекта закупки (руб.)    </t>
    </r>
    <r>
      <rPr>
        <sz val="12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</si>
  <si>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10591189</t>
  </si>
  <si>
    <t>Публичная оферта: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</si>
</sst>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3">
    <xf numFmtId="0" fontId="0" fillId="0" borderId="0" xfId="0"/>
    <xf numFmtId="0" fontId="1" fillId="0" borderId="0" xfId="0" applyFont="1" applyBorder="1"/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/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" fontId="1" fillId="0" borderId="0" xfId="0" applyNumberFormat="1" applyFont="1"/>
    <xf numFmtId="0" fontId="1" fillId="0" borderId="0" xfId="0" applyFont="1" applyAlignment="1">
      <alignment horizontal="left"/>
    </xf>
    <xf numFmtId="39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12</xdr:row>
      <xdr:rowOff>1190625</xdr:rowOff>
    </xdr:from>
    <xdr:to>
      <xdr:col>9</xdr:col>
      <xdr:colOff>504825</xdr:colOff>
      <xdr:row>12</xdr:row>
      <xdr:rowOff>1419225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457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95250</xdr:colOff>
      <xdr:row>12</xdr:row>
      <xdr:rowOff>904875</xdr:rowOff>
    </xdr:from>
    <xdr:to>
      <xdr:col>8</xdr:col>
      <xdr:colOff>1247775</xdr:colOff>
      <xdr:row>12</xdr:row>
      <xdr:rowOff>1371600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5172075"/>
          <a:ext cx="1152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142875</xdr:colOff>
      <xdr:row>12</xdr:row>
      <xdr:rowOff>923925</xdr:rowOff>
    </xdr:from>
    <xdr:to>
      <xdr:col>10</xdr:col>
      <xdr:colOff>1390650</xdr:colOff>
      <xdr:row>12</xdr:row>
      <xdr:rowOff>1438275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8075" y="5191125"/>
          <a:ext cx="1247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12</xdr:row>
      <xdr:rowOff>895350</xdr:rowOff>
    </xdr:from>
    <xdr:to>
      <xdr:col>9</xdr:col>
      <xdr:colOff>1143000</xdr:colOff>
      <xdr:row>12</xdr:row>
      <xdr:rowOff>1409700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7361" y="4814207"/>
          <a:ext cx="1114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333375</xdr:colOff>
      <xdr:row>12</xdr:row>
      <xdr:rowOff>1123950</xdr:rowOff>
    </xdr:from>
    <xdr:to>
      <xdr:col>11</xdr:col>
      <xdr:colOff>485775</xdr:colOff>
      <xdr:row>12</xdr:row>
      <xdr:rowOff>1352550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53911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57150</xdr:colOff>
      <xdr:row>12</xdr:row>
      <xdr:rowOff>1447800</xdr:rowOff>
    </xdr:from>
    <xdr:to>
      <xdr:col>11</xdr:col>
      <xdr:colOff>1743075</xdr:colOff>
      <xdr:row>12</xdr:row>
      <xdr:rowOff>1857375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715000"/>
          <a:ext cx="1685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276225</xdr:colOff>
      <xdr:row>12</xdr:row>
      <xdr:rowOff>1771650</xdr:rowOff>
    </xdr:from>
    <xdr:to>
      <xdr:col>12</xdr:col>
      <xdr:colOff>1762125</xdr:colOff>
      <xdr:row>12</xdr:row>
      <xdr:rowOff>2133600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" y="60388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533400</xdr:colOff>
      <xdr:row>12</xdr:row>
      <xdr:rowOff>1524000</xdr:rowOff>
    </xdr:from>
    <xdr:to>
      <xdr:col>12</xdr:col>
      <xdr:colOff>685800</xdr:colOff>
      <xdr:row>12</xdr:row>
      <xdr:rowOff>1752600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4725" y="57912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O34"/>
  <sheetViews>
    <sheetView tabSelected="1" topLeftCell="D4" zoomScale="70" zoomScaleNormal="70" zoomScaleSheetLayoutView="85" zoomScalePageLayoutView="70" workbookViewId="0">
      <selection activeCell="I17" sqref="I17"/>
    </sheetView>
  </sheetViews>
  <sheetFormatPr defaultColWidth="9.140625" defaultRowHeight="15.75" x14ac:dyDescent="0.25"/>
  <cols>
    <col min="1" max="1" width="4.7109375" style="21" customWidth="1"/>
    <col min="2" max="2" width="26.140625" style="21" customWidth="1"/>
    <col min="3" max="3" width="41.85546875" style="21" customWidth="1"/>
    <col min="4" max="4" width="14.5703125" style="21" customWidth="1"/>
    <col min="5" max="5" width="11" style="21" customWidth="1"/>
    <col min="6" max="6" width="16.85546875" style="21" customWidth="1"/>
    <col min="7" max="8" width="18" style="21" customWidth="1"/>
    <col min="9" max="9" width="20.42578125" style="21" customWidth="1"/>
    <col min="10" max="10" width="24.7109375" style="21" customWidth="1"/>
    <col min="11" max="11" width="20.85546875" style="21" customWidth="1"/>
    <col min="12" max="12" width="28.42578125" style="21" customWidth="1"/>
    <col min="13" max="13" width="31.140625" style="21" customWidth="1"/>
    <col min="14" max="14" width="20.140625" style="21" customWidth="1"/>
    <col min="15" max="15" width="12.5703125" style="21" customWidth="1"/>
    <col min="16" max="16" width="10.5703125" style="21" bestFit="1" customWidth="1"/>
    <col min="17" max="16384" width="9.140625" style="21"/>
  </cols>
  <sheetData>
    <row r="1" spans="2:15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2:15" ht="21.75" customHeight="1" x14ac:dyDescent="0.25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2:15" ht="34.5" customHeight="1" x14ac:dyDescent="0.25">
      <c r="B3" s="38" t="s">
        <v>26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2:15" ht="17.25" customHeight="1" x14ac:dyDescent="0.2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22"/>
    </row>
    <row r="5" spans="2:15" ht="65.25" customHeight="1" x14ac:dyDescent="0.25">
      <c r="B5" s="35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7"/>
    </row>
    <row r="6" spans="2:15" ht="22.5" customHeight="1" x14ac:dyDescent="0.25"/>
    <row r="7" spans="2:15" ht="21" customHeight="1" x14ac:dyDescent="0.25">
      <c r="B7" s="23" t="s">
        <v>2</v>
      </c>
      <c r="C7" s="24" t="s">
        <v>3</v>
      </c>
      <c r="D7" s="13"/>
      <c r="E7" s="11" t="s">
        <v>4</v>
      </c>
      <c r="F7" s="13" t="s">
        <v>5</v>
      </c>
    </row>
    <row r="8" spans="2:15" x14ac:dyDescent="0.25">
      <c r="B8" s="23">
        <v>1</v>
      </c>
      <c r="C8" s="44" t="s">
        <v>6</v>
      </c>
      <c r="D8" s="44"/>
      <c r="E8" s="11" t="s">
        <v>30</v>
      </c>
      <c r="F8" s="25">
        <v>46240</v>
      </c>
    </row>
    <row r="9" spans="2:15" ht="21" customHeight="1" x14ac:dyDescent="0.25">
      <c r="B9" s="23">
        <v>2</v>
      </c>
      <c r="C9" s="44" t="s">
        <v>31</v>
      </c>
      <c r="D9" s="44"/>
      <c r="E9" s="11"/>
      <c r="F9" s="25">
        <v>46240</v>
      </c>
    </row>
    <row r="10" spans="2:15" x14ac:dyDescent="0.25">
      <c r="B10" s="26">
        <v>3</v>
      </c>
      <c r="C10" s="44" t="s">
        <v>31</v>
      </c>
      <c r="D10" s="44"/>
      <c r="E10" s="11"/>
      <c r="F10" s="25">
        <v>46240</v>
      </c>
    </row>
    <row r="11" spans="2:15" ht="20.25" customHeight="1" x14ac:dyDescent="0.25"/>
    <row r="12" spans="2:15" ht="46.5" customHeight="1" x14ac:dyDescent="0.25">
      <c r="B12" s="45" t="s">
        <v>2</v>
      </c>
      <c r="C12" s="45" t="s">
        <v>7</v>
      </c>
      <c r="D12" s="45" t="s">
        <v>8</v>
      </c>
      <c r="E12" s="45" t="s">
        <v>9</v>
      </c>
      <c r="F12" s="45" t="s">
        <v>10</v>
      </c>
      <c r="G12" s="45"/>
      <c r="H12" s="45"/>
      <c r="I12" s="47" t="s">
        <v>11</v>
      </c>
      <c r="J12" s="47"/>
      <c r="K12" s="47"/>
      <c r="L12" s="45" t="s">
        <v>12</v>
      </c>
      <c r="M12" s="46"/>
    </row>
    <row r="13" spans="2:15" ht="173.25" customHeight="1" x14ac:dyDescent="0.25">
      <c r="B13" s="45"/>
      <c r="C13" s="45"/>
      <c r="D13" s="45"/>
      <c r="E13" s="45"/>
      <c r="F13" s="27" t="s">
        <v>13</v>
      </c>
      <c r="G13" s="27" t="s">
        <v>14</v>
      </c>
      <c r="H13" s="28" t="s">
        <v>15</v>
      </c>
      <c r="I13" s="27" t="s">
        <v>16</v>
      </c>
      <c r="J13" s="27" t="s">
        <v>17</v>
      </c>
      <c r="K13" s="27" t="s">
        <v>27</v>
      </c>
      <c r="L13" s="29" t="s">
        <v>28</v>
      </c>
      <c r="M13" s="29" t="s">
        <v>29</v>
      </c>
    </row>
    <row r="14" spans="2:15" ht="32.25" customHeight="1" x14ac:dyDescent="0.25">
      <c r="B14" s="11">
        <v>1</v>
      </c>
      <c r="C14" s="12" t="s">
        <v>25</v>
      </c>
      <c r="D14" s="13" t="s">
        <v>23</v>
      </c>
      <c r="E14" s="13">
        <v>1</v>
      </c>
      <c r="F14" s="14">
        <v>20274.41</v>
      </c>
      <c r="G14" s="15">
        <v>21010</v>
      </c>
      <c r="H14" s="16">
        <v>21418</v>
      </c>
      <c r="I14" s="17">
        <f>AVERAGE(F14:H14)</f>
        <v>20900.803333333333</v>
      </c>
      <c r="J14" s="18">
        <f>SQRT(((SUM((POWER(F14-I14,2)),(POWER(G14-I14,2)),(POWER(H14-I14,2)))/(COLUMNS(F14:H14)-1))))</f>
        <v>579.56229693910677</v>
      </c>
      <c r="K14" s="19">
        <f>J14/I14*100</f>
        <v>2.772918761523393</v>
      </c>
      <c r="L14" s="20">
        <f>ROUND((SUM(F14:H14)/3),2)</f>
        <v>20900.8</v>
      </c>
      <c r="M14" s="20">
        <f>L14*E14</f>
        <v>20900.8</v>
      </c>
    </row>
    <row r="15" spans="2:15" ht="32.25" customHeight="1" x14ac:dyDescent="0.25">
      <c r="B15" s="11" t="s">
        <v>24</v>
      </c>
      <c r="C15" s="12" t="s">
        <v>22</v>
      </c>
      <c r="D15" s="13" t="s">
        <v>23</v>
      </c>
      <c r="E15" s="13">
        <v>2</v>
      </c>
      <c r="F15" s="14">
        <v>4027.28</v>
      </c>
      <c r="G15" s="15">
        <v>3145</v>
      </c>
      <c r="H15" s="16">
        <v>3283</v>
      </c>
      <c r="I15" s="17">
        <f>AVERAGE(F15:H15)</f>
        <v>3485.0933333333337</v>
      </c>
      <c r="J15" s="18">
        <f>SQRT(((SUM((POWER(F15-I15,2)),(POWER(G15-I15,2)),(POWER(H15-I15,2)))/(COLUMNS(F15:H15)-1))))</f>
        <v>474.59012435293408</v>
      </c>
      <c r="K15" s="19">
        <f>J15/I15*100</f>
        <v>13.617716341014322</v>
      </c>
      <c r="L15" s="20">
        <f>ROUND((SUM(F15:H15)/3),2)</f>
        <v>3485.09</v>
      </c>
      <c r="M15" s="20">
        <f t="shared" ref="M15" si="0">L15*E15</f>
        <v>6970.18</v>
      </c>
    </row>
    <row r="16" spans="2:15" ht="34.5" customHeight="1" x14ac:dyDescent="0.25">
      <c r="B16" s="50" t="s">
        <v>18</v>
      </c>
      <c r="C16" s="51"/>
      <c r="D16" s="51"/>
      <c r="E16" s="51"/>
      <c r="F16" s="51"/>
      <c r="G16" s="51"/>
      <c r="H16" s="51"/>
      <c r="I16" s="51"/>
      <c r="J16" s="51"/>
      <c r="K16" s="51"/>
      <c r="L16" s="52"/>
      <c r="M16" s="2">
        <f>SUM(M14:M15)</f>
        <v>27870.98</v>
      </c>
      <c r="O16" s="30"/>
    </row>
    <row r="17" spans="2:14" ht="25.5" customHeight="1" x14ac:dyDescent="0.25"/>
    <row r="18" spans="2:14" x14ac:dyDescent="0.25">
      <c r="B18" s="44" t="s">
        <v>19</v>
      </c>
      <c r="C18" s="44"/>
      <c r="D18" s="44"/>
      <c r="E18" s="44"/>
      <c r="F18" s="32">
        <f>M16</f>
        <v>27870.98</v>
      </c>
    </row>
    <row r="19" spans="2:14" x14ac:dyDescent="0.25">
      <c r="D19" s="4"/>
      <c r="E19" s="4"/>
      <c r="F19" s="4"/>
      <c r="G19" s="4"/>
      <c r="H19" s="4"/>
      <c r="I19" s="4"/>
      <c r="J19" s="4"/>
      <c r="K19" s="4"/>
      <c r="L19" s="4"/>
      <c r="N19" s="3"/>
    </row>
    <row r="20" spans="2:14" ht="28.5" customHeight="1" x14ac:dyDescent="0.25">
      <c r="B20" s="48" t="s">
        <v>20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2:14" x14ac:dyDescent="0.25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</row>
    <row r="22" spans="2:14" x14ac:dyDescent="0.25">
      <c r="B22" s="34" t="s">
        <v>21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2:14" x14ac:dyDescent="0.25">
      <c r="B23" s="7"/>
      <c r="C23" s="3"/>
      <c r="D23" s="3"/>
      <c r="E23" s="3"/>
      <c r="F23" s="8"/>
      <c r="G23" s="3"/>
      <c r="H23" s="3"/>
      <c r="I23" s="3"/>
      <c r="J23" s="3"/>
      <c r="K23" s="3"/>
      <c r="L23" s="3"/>
      <c r="M23" s="3"/>
      <c r="N23" s="7"/>
    </row>
    <row r="24" spans="2:14" x14ac:dyDescent="0.25">
      <c r="D24" s="4"/>
      <c r="E24" s="4"/>
      <c r="F24" s="4"/>
      <c r="G24" s="4"/>
      <c r="H24" s="4"/>
      <c r="I24" s="4"/>
      <c r="J24" s="4"/>
      <c r="K24" s="4"/>
      <c r="L24" s="4"/>
      <c r="N24" s="3"/>
    </row>
    <row r="25" spans="2:14" x14ac:dyDescent="0.25">
      <c r="D25" s="5"/>
      <c r="E25" s="5"/>
      <c r="F25" s="6"/>
      <c r="G25" s="1"/>
      <c r="H25" s="1"/>
      <c r="I25" s="1"/>
      <c r="J25" s="1"/>
      <c r="K25" s="1"/>
      <c r="L25" s="1"/>
    </row>
    <row r="28" spans="2:14" ht="15" customHeight="1" x14ac:dyDescent="0.25"/>
    <row r="32" spans="2:14" x14ac:dyDescent="0.25">
      <c r="N32" s="7"/>
    </row>
    <row r="33" spans="14:14" x14ac:dyDescent="0.25">
      <c r="N33" s="31"/>
    </row>
    <row r="34" spans="14:14" x14ac:dyDescent="0.25">
      <c r="N34" s="31"/>
    </row>
  </sheetData>
  <mergeCells count="18">
    <mergeCell ref="B1:L1"/>
    <mergeCell ref="C8:D8"/>
    <mergeCell ref="B16:L16"/>
    <mergeCell ref="B18:E18"/>
    <mergeCell ref="B12:B13"/>
    <mergeCell ref="B22:M22"/>
    <mergeCell ref="B5:M5"/>
    <mergeCell ref="B3:M3"/>
    <mergeCell ref="B2:M2"/>
    <mergeCell ref="C9:D9"/>
    <mergeCell ref="L12:M12"/>
    <mergeCell ref="D12:D13"/>
    <mergeCell ref="E12:E13"/>
    <mergeCell ref="F12:H12"/>
    <mergeCell ref="C10:D10"/>
    <mergeCell ref="C12:C13"/>
    <mergeCell ref="I12:K12"/>
    <mergeCell ref="B20:M20"/>
  </mergeCells>
  <pageMargins left="0.37" right="0.19685039370078741" top="0.31496062992125984" bottom="0.19685039370078741" header="0.27559055118110237" footer="0.31496062992125984"/>
  <pageSetup paperSize="9" scale="5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Павел Владимирович</dc:creator>
  <cp:lastModifiedBy>Тулуш Татьяна Викторовна</cp:lastModifiedBy>
  <dcterms:created xsi:type="dcterms:W3CDTF">2023-03-02T08:21:49Z</dcterms:created>
  <dcterms:modified xsi:type="dcterms:W3CDTF">2026-08-06T12:54:56Z</dcterms:modified>
</cp:coreProperties>
</file>