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8D76F366-18AD-4C74-8C19-13D32CE476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M6" i="1" l="1"/>
  <c r="M15" i="1"/>
  <c r="M16" i="1"/>
  <c r="M17" i="1"/>
  <c r="M18" i="1"/>
  <c r="M19" i="1"/>
  <c r="M7" i="1"/>
  <c r="M8" i="1"/>
  <c r="M9" i="1"/>
  <c r="M10" i="1"/>
  <c r="M11" i="1"/>
  <c r="M13" i="1"/>
  <c r="K6" i="1"/>
  <c r="K15" i="1"/>
  <c r="K16" i="1"/>
  <c r="K17" i="1"/>
  <c r="K18" i="1"/>
  <c r="K19" i="1"/>
  <c r="K7" i="1"/>
  <c r="K8" i="1"/>
  <c r="K9" i="1"/>
  <c r="K10" i="1"/>
  <c r="K11" i="1"/>
  <c r="K12" i="1"/>
  <c r="K13" i="1"/>
  <c r="I15" i="1"/>
  <c r="I16" i="1"/>
  <c r="I17" i="1"/>
  <c r="I18" i="1"/>
  <c r="I19" i="1"/>
  <c r="I6" i="1"/>
  <c r="I7" i="1"/>
  <c r="I8" i="1"/>
  <c r="I9" i="1"/>
  <c r="I10" i="1"/>
  <c r="I11" i="1"/>
  <c r="I12" i="1"/>
  <c r="I13" i="1"/>
  <c r="G16" i="1"/>
  <c r="G17" i="1"/>
  <c r="G18" i="1"/>
  <c r="G19" i="1"/>
  <c r="G6" i="1"/>
  <c r="G7" i="1"/>
  <c r="G8" i="1"/>
  <c r="G9" i="1"/>
  <c r="G10" i="1"/>
  <c r="G11" i="1"/>
  <c r="G13" i="1"/>
  <c r="G14" i="1"/>
  <c r="M12" i="1" l="1"/>
  <c r="M5" i="1" s="1"/>
  <c r="I5" i="1"/>
  <c r="K5" i="1"/>
  <c r="G5" i="1"/>
  <c r="K14" i="1"/>
  <c r="I14" i="1"/>
  <c r="G15" i="1"/>
  <c r="M14" i="1" l="1"/>
  <c r="M20" i="1" l="1"/>
</calcChain>
</file>

<file path=xl/sharedStrings.xml><?xml version="1.0" encoding="utf-8"?>
<sst xmlns="http://schemas.openxmlformats.org/spreadsheetml/2006/main" count="57" uniqueCount="43">
  <si>
    <t>Наименование предмета закупки</t>
  </si>
  <si>
    <t>Коэффициент вариации** %</t>
  </si>
  <si>
    <t>Цена контракта, заключаемого с единственным поставщиком (подрядчиком, исполнителем) (руб.)</t>
  </si>
  <si>
    <t>Итого:</t>
  </si>
  <si>
    <r>
      <t xml:space="preserve">Валюта, используемая для формирования цены контракта и расчетов с поставщиком (подрядчиком, исполнителем) - </t>
    </r>
    <r>
      <rPr>
        <sz val="12"/>
        <color indexed="8"/>
        <rFont val="Times New Roman"/>
        <family val="1"/>
        <charset val="204"/>
      </rPr>
      <t>российский рубль.</t>
    </r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</si>
  <si>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применяется.</t>
  </si>
  <si>
    <t>№ п/п</t>
  </si>
  <si>
    <t xml:space="preserve">               Метод сопоставимых рыночных цен (анализа рынка) выбран в соответствии с ч.6 ст.22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и п.3.21 Приказа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с учетом особенностей отпределения НМЦК, установленных ПП № 1875 от 23.12.2024 "О мерах по предоставлению национального режима при осуществлении закупок товаров, работ, услуг для обеспечения государственных и муниципальных нужд, закупок товаров, работ, услуг отдельными видами юридических лиц".</t>
  </si>
  <si>
    <t>Тип источника информации</t>
  </si>
  <si>
    <t>Контрактный управляющий</t>
  </si>
  <si>
    <t>Цена* за ед. (руб.)</t>
  </si>
  <si>
    <t>Стоимость* (руб.)</t>
  </si>
  <si>
    <t xml:space="preserve"> *** Цена Контракта установлена по минимальному ценовому коммерческому предложению (Письмо Минэкономразвития России от 26.10.2015 № ОГ-Д28-13651)</t>
  </si>
  <si>
    <t>** В соответствии с пунктом 3.20.1 раздела 3 Приказа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коэффициент вариации рассчитан с помощью стандартных функций табличных редакторов.</t>
  </si>
  <si>
    <t xml:space="preserve">Обоснование цены контракта, заключаемого с единственным поставщиком (подрядчиком, исполнителем), на поставку хозяйственных товаров
</t>
  </si>
  <si>
    <t>Ед. измерения</t>
  </si>
  <si>
    <t>Кол-во  Товара</t>
  </si>
  <si>
    <t>Поставка хозяйственных товаров</t>
  </si>
  <si>
    <t>Перчатки хозяйственные</t>
  </si>
  <si>
    <t>Бумага туалетная</t>
  </si>
  <si>
    <t>Гель для чистки сантехники Белизна (с хлором)</t>
  </si>
  <si>
    <t>Дезинфицирующее средство для поверхностей Бриллиант</t>
  </si>
  <si>
    <t>Салфетка микрофибра для уборки</t>
  </si>
  <si>
    <t>Мешки для мусора 60 литров</t>
  </si>
  <si>
    <t>Мешки для мусора 160 литров</t>
  </si>
  <si>
    <t>Мыло туалетное жидкое</t>
  </si>
  <si>
    <t>Хлорные таблетки</t>
  </si>
  <si>
    <t>Освежитель воздуха</t>
  </si>
  <si>
    <t>Средство для мытья полов</t>
  </si>
  <si>
    <t>Элементы питания (батарейки) АА</t>
  </si>
  <si>
    <t>Элементы питания (батарейки) ААА</t>
  </si>
  <si>
    <t>Элементы питания (батарейки) крона</t>
  </si>
  <si>
    <t>пара</t>
  </si>
  <si>
    <t>упак</t>
  </si>
  <si>
    <t>шт</t>
  </si>
  <si>
    <t>рулон</t>
  </si>
  <si>
    <t xml:space="preserve">Ценовое предложение № 1 от 12.05.2026 </t>
  </si>
  <si>
    <t>Ценовое предложение № 2 от 12.05.2026</t>
  </si>
  <si>
    <t>Ценовое предложение № 3 от 12.05.2026</t>
  </si>
  <si>
    <t xml:space="preserve">             Цена Контракта включает в себя: стоимость Товара, расходы, связанные с доставкой, разгрузкой - погрузкой, размещением в местах хранения Заказчика, стоимость упаковки, маркировки, страхование, гарантийные обязательства, таможенные платежи (пошлины), НДС, другие установленные налоги, сборы и иные расходы, связанные с исполнением Контракта. </t>
  </si>
  <si>
    <t>*- цены для расчета цены получены путем анализа общедоступных источников (официальные сайты поставщиков, электронные каталоги): скриншоты страниц официальных сайтов с указанием цен товаров на дату сбора информации прилагаются.</t>
  </si>
  <si>
    <t>Евтехова И.С.</t>
  </si>
  <si>
    <r>
      <t xml:space="preserve">          </t>
    </r>
    <r>
      <rPr>
        <b/>
        <sz val="12"/>
        <color indexed="8"/>
        <rFont val="Times New Roman"/>
        <family val="1"/>
        <charset val="204"/>
      </rPr>
      <t xml:space="preserve">   Цена контракта, заключаемого с единственным поставщиком (подрядчиком, исполнителем) (Цена Контракта)*** составляет 106 207,21 рублей (Сто шесть тысяч двести семь рублей 21 копейка ), в том числе НДС.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</si>
</sst>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" fontId="0" fillId="0" borderId="0" xfId="0" applyNumberFormat="1"/>
    <xf numFmtId="0" fontId="2" fillId="0" borderId="0" xfId="0" applyFont="1"/>
    <xf numFmtId="0" fontId="1" fillId="0" borderId="0" xfId="0" applyFont="1"/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4" fontId="1" fillId="2" borderId="1" xfId="0" applyNumberFormat="1" applyFont="1" applyFill="1" applyBorder="1" applyAlignment="1">
      <alignment horizontal="center" vertical="center"/>
    </xf>
    <xf numFmtId="4" fontId="2" fillId="2" borderId="0" xfId="0" applyNumberFormat="1" applyFont="1" applyFill="1"/>
    <xf numFmtId="4" fontId="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left" wrapText="1"/>
    </xf>
    <xf numFmtId="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right" wrapText="1"/>
    </xf>
    <xf numFmtId="0" fontId="9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/>
    </xf>
    <xf numFmtId="49" fontId="0" fillId="0" borderId="0" xfId="0" applyNumberFormat="1"/>
    <xf numFmtId="3" fontId="1" fillId="0" borderId="2" xfId="0" applyNumberFormat="1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" fillId="0" borderId="5" xfId="0" applyFont="1" applyBorder="1" applyAlignment="1">
      <alignment horizontal="center" wrapText="1"/>
    </xf>
    <xf numFmtId="0" fontId="4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justify" vertical="top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top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right" vertical="center" wrapText="1"/>
    </xf>
    <xf numFmtId="4" fontId="9" fillId="0" borderId="1" xfId="0" applyNumberFormat="1" applyFont="1" applyFill="1" applyBorder="1" applyAlignment="1">
      <alignment horizontal="righ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1" fillId="0" borderId="0" xfId="0" applyFont="1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Normal="100" workbookViewId="0">
      <selection activeCell="B21" sqref="B21:M21"/>
    </sheetView>
  </sheetViews>
  <sheetFormatPr defaultRowHeight="15" x14ac:dyDescent="0.25"/>
  <cols>
    <col min="1" max="1" width="5" customWidth="1"/>
    <col min="2" max="2" width="4.42578125" style="29" customWidth="1"/>
    <col min="3" max="3" width="40.140625" customWidth="1"/>
    <col min="4" max="5" width="7.42578125" style="1" customWidth="1"/>
    <col min="6" max="6" width="11.85546875" customWidth="1"/>
    <col min="7" max="7" width="12.140625" customWidth="1"/>
    <col min="8" max="8" width="13.7109375" style="1" customWidth="1"/>
    <col min="9" max="9" width="12" style="1" customWidth="1"/>
    <col min="10" max="10" width="12" customWidth="1"/>
    <col min="11" max="11" width="13.5703125" customWidth="1"/>
    <col min="12" max="12" width="11" style="1" customWidth="1"/>
    <col min="13" max="13" width="24.140625" customWidth="1"/>
    <col min="14" max="14" width="13.5703125" customWidth="1"/>
    <col min="15" max="15" width="12.28515625" customWidth="1"/>
  </cols>
  <sheetData>
    <row r="1" spans="1:15" ht="63.75" customHeight="1" x14ac:dyDescent="0.25">
      <c r="A1" s="10"/>
      <c r="B1" s="39" t="s">
        <v>14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11"/>
      <c r="O1" s="11"/>
    </row>
    <row r="2" spans="1:15" s="2" customFormat="1" ht="15.75" customHeight="1" x14ac:dyDescent="0.25">
      <c r="B2" s="47" t="s">
        <v>6</v>
      </c>
      <c r="C2" s="42" t="s">
        <v>0</v>
      </c>
      <c r="D2" s="42" t="s">
        <v>16</v>
      </c>
      <c r="E2" s="48" t="s">
        <v>15</v>
      </c>
      <c r="F2" s="45" t="s">
        <v>8</v>
      </c>
      <c r="G2" s="51"/>
      <c r="H2" s="51"/>
      <c r="I2" s="51"/>
      <c r="J2" s="51"/>
      <c r="K2" s="46"/>
      <c r="L2" s="43" t="s">
        <v>1</v>
      </c>
      <c r="M2" s="42" t="s">
        <v>2</v>
      </c>
      <c r="N2" s="3"/>
    </row>
    <row r="3" spans="1:15" s="2" customFormat="1" ht="38.25" customHeight="1" x14ac:dyDescent="0.25">
      <c r="B3" s="47"/>
      <c r="C3" s="42"/>
      <c r="D3" s="42"/>
      <c r="E3" s="49"/>
      <c r="F3" s="45" t="s">
        <v>36</v>
      </c>
      <c r="G3" s="46"/>
      <c r="H3" s="45" t="s">
        <v>37</v>
      </c>
      <c r="I3" s="46"/>
      <c r="J3" s="45" t="s">
        <v>38</v>
      </c>
      <c r="K3" s="46"/>
      <c r="L3" s="43"/>
      <c r="M3" s="42"/>
      <c r="N3" s="3"/>
    </row>
    <row r="4" spans="1:15" s="2" customFormat="1" ht="25.5" x14ac:dyDescent="0.25">
      <c r="B4" s="47"/>
      <c r="C4" s="42"/>
      <c r="D4" s="42"/>
      <c r="E4" s="50"/>
      <c r="F4" s="23" t="s">
        <v>10</v>
      </c>
      <c r="G4" s="23" t="s">
        <v>11</v>
      </c>
      <c r="H4" s="23" t="s">
        <v>10</v>
      </c>
      <c r="I4" s="23" t="s">
        <v>11</v>
      </c>
      <c r="J4" s="23" t="s">
        <v>10</v>
      </c>
      <c r="K4" s="23" t="s">
        <v>11</v>
      </c>
      <c r="L4" s="43"/>
      <c r="M4" s="42"/>
      <c r="N4" s="3"/>
    </row>
    <row r="5" spans="1:15" s="2" customFormat="1" ht="15.75" x14ac:dyDescent="0.25">
      <c r="B5" s="27"/>
      <c r="C5" s="33" t="s">
        <v>17</v>
      </c>
      <c r="D5" s="24"/>
      <c r="E5" s="24"/>
      <c r="F5" s="23"/>
      <c r="G5" s="23">
        <f>SUM(G6:G19)</f>
        <v>121424.6</v>
      </c>
      <c r="H5" s="23"/>
      <c r="I5" s="23">
        <f>SUM(I6:I19)</f>
        <v>140482.71</v>
      </c>
      <c r="J5" s="23"/>
      <c r="K5" s="23">
        <f>SUM(K6:K19)</f>
        <v>118289.03</v>
      </c>
      <c r="L5" s="23"/>
      <c r="M5" s="34">
        <f>SUM(M6:M19)</f>
        <v>106207.20999999999</v>
      </c>
      <c r="N5" s="3"/>
    </row>
    <row r="6" spans="1:15" s="2" customFormat="1" ht="15.75" x14ac:dyDescent="0.25">
      <c r="B6" s="21">
        <v>1</v>
      </c>
      <c r="C6" s="26" t="s">
        <v>18</v>
      </c>
      <c r="D6" s="21">
        <v>19</v>
      </c>
      <c r="E6" s="35" t="s">
        <v>32</v>
      </c>
      <c r="F6" s="31">
        <v>67</v>
      </c>
      <c r="G6" s="22">
        <f t="shared" ref="G6:G13" si="0">(D6*F6)</f>
        <v>1273</v>
      </c>
      <c r="H6" s="31">
        <v>99</v>
      </c>
      <c r="I6" s="22">
        <f t="shared" ref="I6:I19" si="1">(D6*H6)</f>
        <v>1881</v>
      </c>
      <c r="J6" s="31">
        <v>89</v>
      </c>
      <c r="K6" s="22">
        <f>(D6*J6)</f>
        <v>1691</v>
      </c>
      <c r="L6" s="25">
        <v>19.260000000000002</v>
      </c>
      <c r="M6" s="32">
        <f>MIN(G6,I6,K6)</f>
        <v>1273</v>
      </c>
      <c r="N6" s="3"/>
    </row>
    <row r="7" spans="1:15" s="2" customFormat="1" ht="15.75" x14ac:dyDescent="0.25">
      <c r="B7" s="21">
        <v>2</v>
      </c>
      <c r="C7" s="26" t="s">
        <v>19</v>
      </c>
      <c r="D7" s="21">
        <v>13</v>
      </c>
      <c r="E7" s="35" t="s">
        <v>33</v>
      </c>
      <c r="F7" s="31">
        <v>686</v>
      </c>
      <c r="G7" s="22">
        <f t="shared" si="0"/>
        <v>8918</v>
      </c>
      <c r="H7" s="31">
        <v>678</v>
      </c>
      <c r="I7" s="22">
        <f t="shared" si="1"/>
        <v>8814</v>
      </c>
      <c r="J7" s="31">
        <v>682.56</v>
      </c>
      <c r="K7" s="22">
        <f t="shared" ref="K7:K19" si="2">(D7*J7)</f>
        <v>8873.2799999999988</v>
      </c>
      <c r="L7" s="25">
        <v>0.59</v>
      </c>
      <c r="M7" s="32">
        <f t="shared" ref="M7:M19" si="3">MIN(G7,I7,K7)</f>
        <v>8814</v>
      </c>
      <c r="N7" s="3"/>
    </row>
    <row r="8" spans="1:15" s="2" customFormat="1" ht="15.75" customHeight="1" x14ac:dyDescent="0.25">
      <c r="B8" s="21">
        <v>3</v>
      </c>
      <c r="C8" s="26" t="s">
        <v>20</v>
      </c>
      <c r="D8" s="21">
        <v>30</v>
      </c>
      <c r="E8" s="35" t="s">
        <v>34</v>
      </c>
      <c r="F8" s="31">
        <v>181</v>
      </c>
      <c r="G8" s="22">
        <f t="shared" si="0"/>
        <v>5430</v>
      </c>
      <c r="H8" s="31">
        <v>268</v>
      </c>
      <c r="I8" s="22">
        <f t="shared" si="1"/>
        <v>8040</v>
      </c>
      <c r="J8" s="31">
        <v>275.12</v>
      </c>
      <c r="K8" s="22">
        <f t="shared" si="2"/>
        <v>8253.6</v>
      </c>
      <c r="L8" s="25">
        <v>21.71</v>
      </c>
      <c r="M8" s="32">
        <f t="shared" si="3"/>
        <v>5430</v>
      </c>
      <c r="N8" s="3"/>
    </row>
    <row r="9" spans="1:15" s="2" customFormat="1" ht="25.5" x14ac:dyDescent="0.25">
      <c r="B9" s="21">
        <v>4</v>
      </c>
      <c r="C9" s="26" t="s">
        <v>21</v>
      </c>
      <c r="D9" s="21">
        <v>5</v>
      </c>
      <c r="E9" s="35" t="s">
        <v>34</v>
      </c>
      <c r="F9" s="31">
        <v>2620</v>
      </c>
      <c r="G9" s="22">
        <f t="shared" si="0"/>
        <v>13100</v>
      </c>
      <c r="H9" s="31">
        <v>2982</v>
      </c>
      <c r="I9" s="22">
        <f t="shared" si="1"/>
        <v>14910</v>
      </c>
      <c r="J9" s="31">
        <v>3033</v>
      </c>
      <c r="K9" s="22">
        <f t="shared" si="2"/>
        <v>15165</v>
      </c>
      <c r="L9" s="25">
        <v>7.82</v>
      </c>
      <c r="M9" s="32">
        <f t="shared" si="3"/>
        <v>13100</v>
      </c>
      <c r="N9" s="3"/>
    </row>
    <row r="10" spans="1:15" s="2" customFormat="1" ht="15.75" x14ac:dyDescent="0.25">
      <c r="B10" s="21">
        <v>5</v>
      </c>
      <c r="C10" s="26" t="s">
        <v>22</v>
      </c>
      <c r="D10" s="21">
        <v>30</v>
      </c>
      <c r="E10" s="35" t="s">
        <v>33</v>
      </c>
      <c r="F10" s="31">
        <v>188</v>
      </c>
      <c r="G10" s="22">
        <f t="shared" si="0"/>
        <v>5640</v>
      </c>
      <c r="H10" s="31">
        <v>161.96</v>
      </c>
      <c r="I10" s="22">
        <f t="shared" si="1"/>
        <v>4858.8</v>
      </c>
      <c r="J10" s="31">
        <v>240</v>
      </c>
      <c r="K10" s="22">
        <f t="shared" si="2"/>
        <v>7200</v>
      </c>
      <c r="L10" s="25">
        <v>20.2</v>
      </c>
      <c r="M10" s="32">
        <f t="shared" si="3"/>
        <v>4858.8</v>
      </c>
      <c r="N10" s="3"/>
    </row>
    <row r="11" spans="1:15" s="2" customFormat="1" ht="15.75" x14ac:dyDescent="0.25">
      <c r="B11" s="21">
        <v>6</v>
      </c>
      <c r="C11" s="26" t="s">
        <v>23</v>
      </c>
      <c r="D11" s="21">
        <v>30</v>
      </c>
      <c r="E11" s="35" t="s">
        <v>35</v>
      </c>
      <c r="F11" s="31">
        <v>98</v>
      </c>
      <c r="G11" s="22">
        <f t="shared" si="0"/>
        <v>2940</v>
      </c>
      <c r="H11" s="31">
        <v>99</v>
      </c>
      <c r="I11" s="22">
        <f t="shared" si="1"/>
        <v>2970</v>
      </c>
      <c r="J11" s="31">
        <v>72.25</v>
      </c>
      <c r="K11" s="22">
        <f t="shared" si="2"/>
        <v>2167.5</v>
      </c>
      <c r="L11" s="25">
        <v>16.899999999999999</v>
      </c>
      <c r="M11" s="32">
        <f t="shared" si="3"/>
        <v>2167.5</v>
      </c>
      <c r="N11" s="3"/>
    </row>
    <row r="12" spans="1:15" s="52" customFormat="1" ht="15.75" x14ac:dyDescent="0.25">
      <c r="B12" s="53">
        <v>7</v>
      </c>
      <c r="C12" s="54" t="s">
        <v>24</v>
      </c>
      <c r="D12" s="53">
        <v>118</v>
      </c>
      <c r="E12" s="55" t="s">
        <v>35</v>
      </c>
      <c r="F12" s="56">
        <v>383</v>
      </c>
      <c r="G12" s="57">
        <f>(D12*F12)</f>
        <v>45194</v>
      </c>
      <c r="H12" s="56">
        <v>560</v>
      </c>
      <c r="I12" s="57">
        <f t="shared" si="1"/>
        <v>66080</v>
      </c>
      <c r="J12" s="56">
        <v>347</v>
      </c>
      <c r="K12" s="57">
        <f t="shared" si="2"/>
        <v>40946</v>
      </c>
      <c r="L12" s="58">
        <v>26.51</v>
      </c>
      <c r="M12" s="59">
        <f>MIN(G12,I12,K12)</f>
        <v>40946</v>
      </c>
      <c r="N12" s="60"/>
    </row>
    <row r="13" spans="1:15" s="2" customFormat="1" ht="15.75" x14ac:dyDescent="0.25">
      <c r="B13" s="21">
        <v>8</v>
      </c>
      <c r="C13" s="26" t="s">
        <v>25</v>
      </c>
      <c r="D13" s="21">
        <v>5</v>
      </c>
      <c r="E13" s="35" t="s">
        <v>34</v>
      </c>
      <c r="F13" s="31">
        <v>706</v>
      </c>
      <c r="G13" s="22">
        <f t="shared" si="0"/>
        <v>3530</v>
      </c>
      <c r="H13" s="31">
        <v>659</v>
      </c>
      <c r="I13" s="22">
        <f t="shared" si="1"/>
        <v>3295</v>
      </c>
      <c r="J13" s="31">
        <v>662</v>
      </c>
      <c r="K13" s="22">
        <f t="shared" si="2"/>
        <v>3310</v>
      </c>
      <c r="L13" s="25">
        <v>3.89</v>
      </c>
      <c r="M13" s="32">
        <f t="shared" si="3"/>
        <v>3295</v>
      </c>
      <c r="N13" s="3"/>
    </row>
    <row r="14" spans="1:15" s="2" customFormat="1" ht="15.75" x14ac:dyDescent="0.25">
      <c r="B14" s="21">
        <v>9</v>
      </c>
      <c r="C14" s="26" t="s">
        <v>26</v>
      </c>
      <c r="D14" s="21">
        <v>13</v>
      </c>
      <c r="E14" s="35" t="s">
        <v>33</v>
      </c>
      <c r="F14" s="31">
        <v>685</v>
      </c>
      <c r="G14" s="22">
        <f>(D14*F14)</f>
        <v>8905</v>
      </c>
      <c r="H14" s="31">
        <v>464.52</v>
      </c>
      <c r="I14" s="22">
        <f t="shared" ref="I14" si="4">(D14*H14)</f>
        <v>6038.76</v>
      </c>
      <c r="J14" s="31">
        <v>566</v>
      </c>
      <c r="K14" s="22">
        <f t="shared" ref="K14" si="5">(D14*J14)</f>
        <v>7358</v>
      </c>
      <c r="L14" s="25">
        <v>19.3</v>
      </c>
      <c r="M14" s="32">
        <f t="shared" ref="M14" si="6">MIN(G14,I14,K14)</f>
        <v>6038.76</v>
      </c>
      <c r="N14" s="16"/>
    </row>
    <row r="15" spans="1:15" s="2" customFormat="1" ht="15.75" customHeight="1" x14ac:dyDescent="0.25">
      <c r="B15" s="21">
        <v>10</v>
      </c>
      <c r="C15" s="26" t="s">
        <v>27</v>
      </c>
      <c r="D15" s="21">
        <v>25</v>
      </c>
      <c r="E15" s="35" t="s">
        <v>34</v>
      </c>
      <c r="F15" s="31">
        <v>133</v>
      </c>
      <c r="G15" s="22">
        <f t="shared" ref="G15:G19" si="7">(D15*F15)</f>
        <v>3325</v>
      </c>
      <c r="H15" s="31">
        <v>97.11</v>
      </c>
      <c r="I15" s="22">
        <f t="shared" si="1"/>
        <v>2427.75</v>
      </c>
      <c r="J15" s="31">
        <v>90.75</v>
      </c>
      <c r="K15" s="22">
        <f t="shared" si="2"/>
        <v>2268.75</v>
      </c>
      <c r="L15" s="25">
        <v>21.3</v>
      </c>
      <c r="M15" s="32">
        <f t="shared" si="3"/>
        <v>2268.75</v>
      </c>
      <c r="N15" s="16"/>
    </row>
    <row r="16" spans="1:15" s="2" customFormat="1" ht="15.75" x14ac:dyDescent="0.25">
      <c r="B16" s="21">
        <v>11</v>
      </c>
      <c r="C16" s="26" t="s">
        <v>28</v>
      </c>
      <c r="D16" s="21">
        <v>10</v>
      </c>
      <c r="E16" s="35" t="s">
        <v>34</v>
      </c>
      <c r="F16" s="31">
        <v>1524</v>
      </c>
      <c r="G16" s="22">
        <f t="shared" si="7"/>
        <v>15240</v>
      </c>
      <c r="H16" s="31">
        <v>1025.94</v>
      </c>
      <c r="I16" s="22">
        <f t="shared" si="1"/>
        <v>10259.400000000001</v>
      </c>
      <c r="J16" s="31">
        <v>1211.99</v>
      </c>
      <c r="K16" s="22">
        <f t="shared" si="2"/>
        <v>12119.9</v>
      </c>
      <c r="L16" s="25">
        <v>20.07</v>
      </c>
      <c r="M16" s="32">
        <f t="shared" si="3"/>
        <v>10259.400000000001</v>
      </c>
      <c r="N16" s="16"/>
    </row>
    <row r="17" spans="1:15" s="2" customFormat="1" ht="15.75" x14ac:dyDescent="0.25">
      <c r="B17" s="21">
        <v>12</v>
      </c>
      <c r="C17" s="26" t="s">
        <v>29</v>
      </c>
      <c r="D17" s="21">
        <v>20</v>
      </c>
      <c r="E17" s="35" t="s">
        <v>33</v>
      </c>
      <c r="F17" s="31">
        <v>199</v>
      </c>
      <c r="G17" s="22">
        <f t="shared" si="7"/>
        <v>3980</v>
      </c>
      <c r="H17" s="31">
        <v>313</v>
      </c>
      <c r="I17" s="22">
        <f t="shared" si="1"/>
        <v>6260</v>
      </c>
      <c r="J17" s="31">
        <v>255</v>
      </c>
      <c r="K17" s="22">
        <f t="shared" si="2"/>
        <v>5100</v>
      </c>
      <c r="L17" s="25">
        <v>22.3</v>
      </c>
      <c r="M17" s="32">
        <f t="shared" si="3"/>
        <v>3980</v>
      </c>
      <c r="N17" s="16"/>
    </row>
    <row r="18" spans="1:15" s="2" customFormat="1" ht="15.75" x14ac:dyDescent="0.25">
      <c r="B18" s="21">
        <v>13</v>
      </c>
      <c r="C18" s="26" t="s">
        <v>30</v>
      </c>
      <c r="D18" s="21">
        <v>20</v>
      </c>
      <c r="E18" s="35" t="s">
        <v>33</v>
      </c>
      <c r="F18" s="31">
        <v>167.68</v>
      </c>
      <c r="G18" s="22">
        <f t="shared" si="7"/>
        <v>3353.6000000000004</v>
      </c>
      <c r="H18" s="31">
        <v>199</v>
      </c>
      <c r="I18" s="22">
        <f t="shared" si="1"/>
        <v>3980</v>
      </c>
      <c r="J18" s="31">
        <v>159</v>
      </c>
      <c r="K18" s="22">
        <f t="shared" si="2"/>
        <v>3180</v>
      </c>
      <c r="L18" s="25">
        <v>12.01</v>
      </c>
      <c r="M18" s="32">
        <f t="shared" si="3"/>
        <v>3180</v>
      </c>
      <c r="N18" s="16"/>
    </row>
    <row r="19" spans="1:15" s="16" customFormat="1" ht="15.75" x14ac:dyDescent="0.25">
      <c r="B19" s="21">
        <v>14</v>
      </c>
      <c r="C19" s="26" t="s">
        <v>31</v>
      </c>
      <c r="D19" s="21">
        <v>4</v>
      </c>
      <c r="E19" s="35" t="s">
        <v>34</v>
      </c>
      <c r="F19" s="32">
        <v>149</v>
      </c>
      <c r="G19" s="22">
        <f t="shared" si="7"/>
        <v>596</v>
      </c>
      <c r="H19" s="32">
        <v>167</v>
      </c>
      <c r="I19" s="22">
        <f t="shared" si="1"/>
        <v>668</v>
      </c>
      <c r="J19" s="32">
        <v>164</v>
      </c>
      <c r="K19" s="22">
        <f t="shared" si="2"/>
        <v>656</v>
      </c>
      <c r="L19" s="22">
        <v>6.03</v>
      </c>
      <c r="M19" s="32">
        <f t="shared" si="3"/>
        <v>596</v>
      </c>
    </row>
    <row r="20" spans="1:15" s="4" customFormat="1" ht="17.25" customHeight="1" x14ac:dyDescent="0.25">
      <c r="B20" s="28"/>
      <c r="C20" s="5" t="s">
        <v>3</v>
      </c>
      <c r="D20" s="14"/>
      <c r="E20" s="30"/>
      <c r="F20" s="12"/>
      <c r="G20" s="13"/>
      <c r="H20" s="13"/>
      <c r="I20" s="13"/>
      <c r="J20" s="13"/>
      <c r="K20" s="13"/>
      <c r="L20" s="13"/>
      <c r="M20" s="6">
        <f>M5</f>
        <v>106207.20999999999</v>
      </c>
      <c r="O20" s="7"/>
    </row>
    <row r="21" spans="1:15" s="2" customFormat="1" ht="33" customHeight="1" x14ac:dyDescent="0.25">
      <c r="B21" s="44" t="s">
        <v>42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1"/>
      <c r="N21" s="8"/>
    </row>
    <row r="22" spans="1:15" s="2" customFormat="1" ht="49.5" customHeight="1" x14ac:dyDescent="0.25">
      <c r="B22" s="40" t="s">
        <v>39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</row>
    <row r="23" spans="1:15" s="2" customFormat="1" ht="99" customHeight="1" x14ac:dyDescent="0.25">
      <c r="B23" s="41" t="s">
        <v>7</v>
      </c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</row>
    <row r="24" spans="1:15" s="2" customFormat="1" ht="33.75" customHeight="1" x14ac:dyDescent="0.25">
      <c r="B24" s="41" t="s">
        <v>40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</row>
    <row r="25" spans="1:15" s="2" customFormat="1" ht="55.5" customHeight="1" x14ac:dyDescent="0.25">
      <c r="B25" s="41" t="s">
        <v>13</v>
      </c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</row>
    <row r="26" spans="1:15" s="2" customFormat="1" ht="21.75" customHeight="1" x14ac:dyDescent="0.25">
      <c r="B26" s="38" t="s">
        <v>12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</row>
    <row r="27" spans="1:15" ht="16.5" customHeight="1" x14ac:dyDescent="0.25">
      <c r="B27" s="36" t="s">
        <v>4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</row>
    <row r="28" spans="1:15" s="15" customFormat="1" ht="32.25" customHeight="1" x14ac:dyDescent="0.25">
      <c r="B28" s="37" t="s">
        <v>5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</row>
    <row r="29" spans="1:15" ht="9.75" customHeight="1" x14ac:dyDescent="0.25">
      <c r="C29" s="9"/>
      <c r="D29"/>
      <c r="E29"/>
      <c r="F29" s="1"/>
      <c r="G29" s="1"/>
      <c r="J29" s="1"/>
      <c r="K29" s="1"/>
      <c r="M29" s="1"/>
    </row>
    <row r="30" spans="1:15" s="2" customFormat="1" ht="20.25" customHeight="1" x14ac:dyDescent="0.25">
      <c r="A30" s="16"/>
      <c r="B30" s="36" t="s">
        <v>9</v>
      </c>
      <c r="C30" s="36"/>
      <c r="D30" s="17"/>
      <c r="E30" s="17"/>
      <c r="F30" s="18"/>
      <c r="G30" s="18"/>
      <c r="H30" s="19"/>
      <c r="I30" s="19"/>
      <c r="J30" s="18"/>
      <c r="K30" s="18"/>
      <c r="L30" s="19"/>
      <c r="M30" s="20" t="s">
        <v>41</v>
      </c>
      <c r="N30" s="17"/>
      <c r="O30" s="17"/>
    </row>
  </sheetData>
  <mergeCells count="20">
    <mergeCell ref="E2:E4"/>
    <mergeCell ref="C2:C4"/>
    <mergeCell ref="J3:K3"/>
    <mergeCell ref="F2:K2"/>
    <mergeCell ref="B30:C30"/>
    <mergeCell ref="B27:M27"/>
    <mergeCell ref="B28:M28"/>
    <mergeCell ref="B26:M26"/>
    <mergeCell ref="B1:M1"/>
    <mergeCell ref="B22:M22"/>
    <mergeCell ref="B23:M23"/>
    <mergeCell ref="B24:M24"/>
    <mergeCell ref="B25:M25"/>
    <mergeCell ref="D2:D4"/>
    <mergeCell ref="L2:L4"/>
    <mergeCell ref="M2:M4"/>
    <mergeCell ref="B21:M21"/>
    <mergeCell ref="F3:G3"/>
    <mergeCell ref="H3:I3"/>
    <mergeCell ref="B2:B4"/>
  </mergeCells>
  <phoneticPr fontId="11" type="noConversion"/>
  <pageMargins left="0.11811023622047245" right="0.11811023622047245" top="0.15748031496062992" bottom="0.15748031496062992" header="0.11811023622047245" footer="0.11811023622047245"/>
  <pageSetup paperSize="9" scale="70" fitToHeight="2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2026-05-24T13:01:46Z</dcterms:modified>
</cp:coreProperties>
</file>