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0" yWindow="0" windowWidth="19200" windowHeight="6915"/>
  </bookViews>
  <sheets>
    <sheet name="Расчет цены (2)" sheetId="3" r:id="rId1"/>
    <sheet name="Лист1" sheetId="4" r:id="rId2"/>
  </sheets>
  <calcPr calcId="125725"/>
</workbook>
</file>

<file path=xl/calcChain.xml><?xml version="1.0" encoding="utf-8"?>
<calcChain xmlns="http://schemas.openxmlformats.org/spreadsheetml/2006/main">
  <c r="G16" i="3"/>
  <c r="K7"/>
  <c r="F16"/>
  <c r="M8"/>
  <c r="N8" s="1"/>
  <c r="M9"/>
  <c r="N9" s="1"/>
  <c r="M10"/>
  <c r="N10" s="1"/>
  <c r="M11"/>
  <c r="N11" s="1"/>
  <c r="M12"/>
  <c r="N12" s="1"/>
  <c r="M13"/>
  <c r="N13" s="1"/>
  <c r="M14"/>
  <c r="N14" s="1"/>
  <c r="M15"/>
  <c r="N15" s="1"/>
  <c r="M7"/>
  <c r="N7" s="1"/>
  <c r="N16" l="1"/>
  <c r="J7"/>
  <c r="A8"/>
  <c r="A9" s="1"/>
  <c r="A12" s="1"/>
  <c r="A13" s="1"/>
  <c r="A14" s="1"/>
  <c r="A15" s="1"/>
  <c r="K11" l="1"/>
  <c r="K14"/>
  <c r="K15"/>
  <c r="K10"/>
  <c r="K8"/>
  <c r="K9"/>
  <c r="K13"/>
  <c r="K12"/>
  <c r="J16"/>
  <c r="J8"/>
  <c r="J9"/>
  <c r="J13"/>
  <c r="J12"/>
  <c r="J10"/>
  <c r="J11"/>
  <c r="J14"/>
  <c r="J15"/>
  <c r="L8" l="1"/>
  <c r="L11"/>
  <c r="L14"/>
  <c r="L15"/>
  <c r="L7"/>
  <c r="L10"/>
  <c r="L9"/>
  <c r="L12"/>
  <c r="L13"/>
</calcChain>
</file>

<file path=xl/sharedStrings.xml><?xml version="1.0" encoding="utf-8"?>
<sst xmlns="http://schemas.openxmlformats.org/spreadsheetml/2006/main" count="54" uniqueCount="38">
  <si>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</si>
  <si>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</si>
  <si>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</si>
  <si>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</si>
  <si>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</si>
  <si>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</si>
  <si>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</si>
  <si>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Коммерческие предложения, данные реестра контрактов (руб./ед.изм.)</t>
  </si>
  <si>
    <t>Коммерческое предложение Поставщик №1</t>
  </si>
  <si>
    <t>Коммерческое предложение Поставщик №2</t>
  </si>
  <si>
    <t>Коммерческое предложение Поставщик №3</t>
  </si>
  <si>
    <t>Устанновленая цена за единицу измерения, руб.</t>
  </si>
  <si>
    <t>Всего</t>
  </si>
  <si>
    <t>Обоснование начальной (максимальной) цены контракта</t>
  </si>
  <si>
    <t>Приложение к извещению
об осуществлении закупки</t>
  </si>
  <si>
    <t>В соответствии с описанием объекта закупки</t>
  </si>
  <si>
    <t>Однородность совокупности значений выявленных цен, используемых в расчете Н(М)ЦК</t>
  </si>
  <si>
    <t>Установленная Н(М)ЦК, руб.</t>
  </si>
  <si>
    <r>
      <rPr>
        <b/>
        <sz val="12"/>
        <color indexed="8"/>
        <rFont val="Times New Roman"/>
        <family val="1"/>
        <charset val="204"/>
      </rPr>
      <t>Используемый метод определения Н(М)ЦК:</t>
    </r>
    <r>
      <rPr>
        <sz val="12"/>
        <color indexed="8"/>
        <rFont val="Times New Roman"/>
        <family val="1"/>
        <charset val="204"/>
      </rPr>
      <t xml:space="preserve"> </t>
    </r>
    <r>
      <rPr>
        <b/>
        <sz val="12"/>
        <color indexed="8"/>
        <rFont val="Times New Roman"/>
        <family val="1"/>
        <charset val="204"/>
      </rPr>
      <t xml:space="preserve"> </t>
    </r>
    <r>
      <rPr>
        <sz val="12"/>
        <color indexed="8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</si>
  <si>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>шт.</t>
  </si>
  <si>
    <t xml:space="preserve">Начальная (максимальная) цена за единицу услуги  принята в сумме  36 350 (тридцать шесть тысяч триста пятьдесят) рублей 00 копеек. </t>
  </si>
  <si>
    <t>* Невозможно определить количество (объем) закупаемых товаров, работ, услуг.</t>
  </si>
  <si>
    <t>В соответствии с ч. 24 ст. 22 Закона № 44-ФЗ оплата поставки товара, выполнения работы или оказания услуги осуществляется по цене единицы товара, работы, услуги исходя из количества товара, поставка которого будет осуществлена в ходе исполнения контракта, объема фактически выполненной работы или оказанной услуги, но в размере, не превышающем максимального значения цены контракта, указанного в извещении об осуществлении закупки и документации о закупке</t>
  </si>
  <si>
    <t xml:space="preserve">Наименование объекта закупки </t>
  </si>
  <si>
    <t xml:space="preserve">Основные характеристики объекта закупки </t>
  </si>
  <si>
    <t xml:space="preserve">Предмет контракта: поставка сменно-запасных частей для оборудования с бензоприводом
</t>
  </si>
  <si>
    <t>Карбюратор для триммера STIHL FS 55 или эквивалент</t>
  </si>
  <si>
    <t>Фильтр воздушный для триммера STIHL FS 55 или эквивалент</t>
  </si>
  <si>
    <t>Всасываюшая головка (фильтр топливный) для триммера STIHL FS 55 или эквивалент</t>
  </si>
  <si>
    <t>Защитный кожух для бензокосы (триммера) STIHL FS 55 или эквивалент</t>
  </si>
  <si>
    <t xml:space="preserve">Редуктор для триммера Stihl FS55 или эквивалент </t>
  </si>
  <si>
    <t>Полотно с зубцами для триммера STIHL FS 55 или эквивалент</t>
  </si>
  <si>
    <t xml:space="preserve">Комплект сменные ножи для насадки кородер </t>
  </si>
  <si>
    <t>Свеча BR7HS-10 или эквивалент</t>
  </si>
  <si>
    <t xml:space="preserve">Подшипник 6902-2RS или эквивалент
</t>
  </si>
  <si>
    <t xml:space="preserve"> =</t>
  </si>
  <si>
    <t>Дата подготовки обоснования НМЦК: 21.07.2026</t>
  </si>
  <si>
    <t>Начальная максимальная цена контракта 17 493,00 (семнадцать тысяч четыреста девяносто три )  рубля  00 коп.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</si>
</sst>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5" fillId="0" borderId="0" xfId="0" applyFont="1"/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4" fontId="5" fillId="0" borderId="0" xfId="0" applyNumberFormat="1" applyFont="1"/>
    <xf numFmtId="0" fontId="1" fillId="0" borderId="2" xfId="0" applyFont="1" applyBorder="1" applyAlignment="1">
      <alignment horizontal="center" textRotation="90" wrapText="1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Border="1"/>
    <xf numFmtId="0" fontId="9" fillId="0" borderId="0" xfId="0" applyFont="1" applyBorder="1"/>
    <xf numFmtId="0" fontId="6" fillId="0" borderId="0" xfId="0" applyFont="1" applyBorder="1" applyAlignment="1">
      <alignment horizontal="left"/>
    </xf>
    <xf numFmtId="0" fontId="2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9" xfId="0" applyFont="1" applyFill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top"/>
    </xf>
    <xf numFmtId="0" fontId="7" fillId="0" borderId="0" xfId="0" applyFont="1" applyBorder="1"/>
    <xf numFmtId="0" fontId="7" fillId="0" borderId="0" xfId="0" applyFont="1" applyBorder="1" applyAlignment="1">
      <alignment horizontal="left"/>
    </xf>
    <xf numFmtId="3" fontId="1" fillId="0" borderId="6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wrapText="1"/>
    </xf>
    <xf numFmtId="0" fontId="11" fillId="0" borderId="1" xfId="0" applyFont="1" applyBorder="1" applyAlignment="1">
      <alignment horizontal="center" vertical="center" wrapText="1"/>
    </xf>
    <xf numFmtId="0" fontId="5" fillId="0" borderId="11" xfId="0" applyFont="1" applyBorder="1"/>
    <xf numFmtId="0" fontId="1" fillId="0" borderId="1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wrapText="1"/>
    </xf>
    <xf numFmtId="0" fontId="2" fillId="0" borderId="6" xfId="0" applyFont="1" applyBorder="1" applyAlignment="1">
      <alignment wrapText="1"/>
    </xf>
    <xf numFmtId="2" fontId="10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 wrapText="1"/>
    </xf>
    <xf numFmtId="2" fontId="10" fillId="0" borderId="12" xfId="0" applyNumberFormat="1" applyFont="1" applyBorder="1" applyAlignment="1">
      <alignment horizontal="center"/>
    </xf>
    <xf numFmtId="2" fontId="10" fillId="0" borderId="1" xfId="0" applyNumberFormat="1" applyFont="1" applyBorder="1" applyAlignment="1">
      <alignment horizontal="center"/>
    </xf>
    <xf numFmtId="2" fontId="10" fillId="0" borderId="6" xfId="0" applyNumberFormat="1" applyFont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10" fillId="0" borderId="6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right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Alignment="1">
      <alignment horizontal="right"/>
    </xf>
    <xf numFmtId="0" fontId="6" fillId="0" borderId="5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2" xfId="0" applyNumberFormat="1" applyFont="1" applyFill="1" applyBorder="1" applyAlignment="1">
      <alignment horizontal="center" vertical="center" wrapText="1"/>
    </xf>
    <xf numFmtId="2" fontId="1" fillId="0" borderId="8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12" fillId="0" borderId="0" xfId="0" applyFont="1" applyBorder="1" applyAlignment="1">
      <alignment horizontal="left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19050</xdr:colOff>
      <xdr:row>5</xdr:row>
      <xdr:rowOff>952500</xdr:rowOff>
    </xdr:from>
    <xdr:to>
      <xdr:col>12</xdr:col>
      <xdr:colOff>0</xdr:colOff>
      <xdr:row>5</xdr:row>
      <xdr:rowOff>1304925</xdr:rowOff>
    </xdr:to>
    <xdr:pic>
      <xdr:nvPicPr>
        <xdr:cNvPr id="407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50" y="33623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19050</xdr:colOff>
      <xdr:row>5</xdr:row>
      <xdr:rowOff>923925</xdr:rowOff>
    </xdr:from>
    <xdr:to>
      <xdr:col>10</xdr:col>
      <xdr:colOff>1019175</xdr:colOff>
      <xdr:row>5</xdr:row>
      <xdr:rowOff>1362075</xdr:rowOff>
    </xdr:to>
    <xdr:pic>
      <xdr:nvPicPr>
        <xdr:cNvPr id="407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91550" y="3333750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27"/>
  <sheetViews>
    <sheetView tabSelected="1" workbookViewId="0">
      <selection activeCell="H9" sqref="H9"/>
    </sheetView>
  </sheetViews>
  <sheetFormatPr defaultRowHeight="12.75"/>
  <cols>
    <col min="1" max="1" width="3.140625" style="1" customWidth="1"/>
    <col min="2" max="2" width="36.28515625" style="1" customWidth="1"/>
    <col min="3" max="3" width="21" style="1" customWidth="1"/>
    <col min="4" max="4" width="5.85546875" style="1" customWidth="1"/>
    <col min="5" max="5" width="3.5703125" style="1" customWidth="1"/>
    <col min="6" max="6" width="14.7109375" style="1" customWidth="1"/>
    <col min="7" max="7" width="16" style="1" customWidth="1"/>
    <col min="8" max="8" width="14.42578125" style="1" customWidth="1"/>
    <col min="9" max="9" width="5.5703125" style="1" customWidth="1"/>
    <col min="10" max="10" width="15.5703125" style="1" customWidth="1"/>
    <col min="11" max="11" width="15.42578125" style="1" customWidth="1"/>
    <col min="12" max="13" width="14.28515625" style="1" customWidth="1"/>
    <col min="14" max="14" width="15.140625" style="1" customWidth="1"/>
    <col min="15" max="16384" width="9.140625" style="1"/>
  </cols>
  <sheetData>
    <row r="1" spans="1:15" ht="24.75" customHeight="1">
      <c r="A1" s="45" t="s">
        <v>14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</row>
    <row r="2" spans="1:15" ht="30" customHeight="1">
      <c r="A2" s="43" t="s">
        <v>13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5" ht="56.25" customHeight="1">
      <c r="A3" s="44" t="s">
        <v>25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5" ht="47.25" customHeight="1">
      <c r="A4" s="49" t="s">
        <v>18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</row>
    <row r="5" spans="1:15" ht="39" customHeight="1">
      <c r="A5" s="50" t="s">
        <v>0</v>
      </c>
      <c r="B5" s="50" t="s">
        <v>23</v>
      </c>
      <c r="C5" s="51" t="s">
        <v>24</v>
      </c>
      <c r="D5" s="51" t="s">
        <v>1</v>
      </c>
      <c r="E5" s="51" t="s">
        <v>2</v>
      </c>
      <c r="F5" s="53" t="s">
        <v>7</v>
      </c>
      <c r="G5" s="54"/>
      <c r="H5" s="54"/>
      <c r="I5" s="55"/>
      <c r="J5" s="56" t="s">
        <v>16</v>
      </c>
      <c r="K5" s="56"/>
      <c r="L5" s="56"/>
      <c r="M5" s="57" t="s">
        <v>11</v>
      </c>
      <c r="N5" s="59" t="s">
        <v>17</v>
      </c>
    </row>
    <row r="6" spans="1:15" ht="135.75" customHeight="1">
      <c r="A6" s="51"/>
      <c r="B6" s="51"/>
      <c r="C6" s="52"/>
      <c r="D6" s="52"/>
      <c r="E6" s="52"/>
      <c r="F6" s="5" t="s">
        <v>8</v>
      </c>
      <c r="G6" s="5" t="s">
        <v>9</v>
      </c>
      <c r="H6" s="5" t="s">
        <v>10</v>
      </c>
      <c r="I6" s="5" t="s">
        <v>6</v>
      </c>
      <c r="J6" s="12" t="s">
        <v>5</v>
      </c>
      <c r="K6" s="13" t="s">
        <v>3</v>
      </c>
      <c r="L6" s="14" t="s">
        <v>4</v>
      </c>
      <c r="M6" s="58"/>
      <c r="N6" s="60"/>
    </row>
    <row r="7" spans="1:15" ht="30" customHeight="1">
      <c r="A7" s="15">
        <v>1</v>
      </c>
      <c r="B7" s="37" t="s">
        <v>26</v>
      </c>
      <c r="C7" s="24" t="s">
        <v>15</v>
      </c>
      <c r="D7" s="17" t="s">
        <v>19</v>
      </c>
      <c r="E7" s="23">
        <v>1</v>
      </c>
      <c r="F7" s="32">
        <v>1600</v>
      </c>
      <c r="G7" s="33">
        <v>1760</v>
      </c>
      <c r="H7" s="32"/>
      <c r="I7" s="5"/>
      <c r="J7" s="2">
        <f>AVERAGE(F7:H7)</f>
        <v>1680</v>
      </c>
      <c r="K7" s="3">
        <f>STDEV(F7:G7)</f>
        <v>113.13708498984761</v>
      </c>
      <c r="L7" s="3">
        <f>K7/J7*100</f>
        <v>6.7343502970147391</v>
      </c>
      <c r="M7" s="32">
        <f>F7</f>
        <v>1600</v>
      </c>
      <c r="N7" s="16">
        <f>E7*M7</f>
        <v>1600</v>
      </c>
    </row>
    <row r="8" spans="1:15" ht="30" customHeight="1">
      <c r="A8" s="27">
        <f>A7+1</f>
        <v>2</v>
      </c>
      <c r="B8" s="38" t="s">
        <v>27</v>
      </c>
      <c r="C8" s="28" t="s">
        <v>15</v>
      </c>
      <c r="D8" s="29" t="s">
        <v>19</v>
      </c>
      <c r="E8" s="30">
        <v>3</v>
      </c>
      <c r="F8" s="34">
        <v>126</v>
      </c>
      <c r="G8" s="33">
        <v>139</v>
      </c>
      <c r="H8" s="32"/>
      <c r="I8" s="5"/>
      <c r="J8" s="2">
        <f t="shared" ref="J8:J15" si="0">AVERAGE(F8:H8)</f>
        <v>132.5</v>
      </c>
      <c r="K8" s="3">
        <f t="shared" ref="K8:K15" si="1">STDEV(F8:G8)</f>
        <v>9.1923881554251174</v>
      </c>
      <c r="L8" s="3">
        <f t="shared" ref="L8:L9" si="2">K8/J8*100</f>
        <v>6.9376514380566929</v>
      </c>
      <c r="M8" s="32">
        <f t="shared" ref="M8:M15" si="3">F8</f>
        <v>126</v>
      </c>
      <c r="N8" s="16">
        <f t="shared" ref="N8:N14" si="4">E8*M8</f>
        <v>378</v>
      </c>
    </row>
    <row r="9" spans="1:15" ht="30" customHeight="1">
      <c r="A9" s="27">
        <f t="shared" ref="A9:A15" si="5">A8+1</f>
        <v>3</v>
      </c>
      <c r="B9" s="38" t="s">
        <v>28</v>
      </c>
      <c r="C9" s="28" t="s">
        <v>15</v>
      </c>
      <c r="D9" s="29" t="s">
        <v>19</v>
      </c>
      <c r="E9" s="30">
        <v>3</v>
      </c>
      <c r="F9" s="34">
        <v>102</v>
      </c>
      <c r="G9" s="33">
        <v>112</v>
      </c>
      <c r="H9" s="32"/>
      <c r="I9" s="5"/>
      <c r="J9" s="2">
        <f t="shared" si="0"/>
        <v>107</v>
      </c>
      <c r="K9" s="3">
        <f t="shared" si="1"/>
        <v>7.0710678118654755</v>
      </c>
      <c r="L9" s="3">
        <f t="shared" si="2"/>
        <v>6.6084745905284823</v>
      </c>
      <c r="M9" s="32">
        <f t="shared" si="3"/>
        <v>102</v>
      </c>
      <c r="N9" s="16">
        <f t="shared" si="4"/>
        <v>306</v>
      </c>
    </row>
    <row r="10" spans="1:15" ht="30" customHeight="1">
      <c r="A10" s="27">
        <v>4</v>
      </c>
      <c r="B10" s="39" t="s">
        <v>31</v>
      </c>
      <c r="C10" s="24" t="s">
        <v>15</v>
      </c>
      <c r="D10" s="26" t="s">
        <v>19</v>
      </c>
      <c r="E10" s="23">
        <v>3</v>
      </c>
      <c r="F10" s="35">
        <v>552</v>
      </c>
      <c r="G10" s="33">
        <v>607</v>
      </c>
      <c r="H10" s="32"/>
      <c r="I10" s="5"/>
      <c r="J10" s="2">
        <f t="shared" ref="J10:J11" si="6">AVERAGE(F10:H10)</f>
        <v>579.5</v>
      </c>
      <c r="K10" s="3">
        <f t="shared" ref="K10:K11" si="7">STDEV(F10:G10)</f>
        <v>38.890872965260115</v>
      </c>
      <c r="L10" s="3">
        <f t="shared" ref="L10:L13" si="8">K10/J10*100</f>
        <v>6.7111083632890614</v>
      </c>
      <c r="M10" s="32">
        <f t="shared" si="3"/>
        <v>552</v>
      </c>
      <c r="N10" s="16">
        <f t="shared" si="4"/>
        <v>1656</v>
      </c>
      <c r="O10" s="11" t="s">
        <v>35</v>
      </c>
    </row>
    <row r="11" spans="1:15" ht="30" customHeight="1">
      <c r="A11" s="27">
        <v>5</v>
      </c>
      <c r="B11" s="40" t="s">
        <v>34</v>
      </c>
      <c r="C11" s="28" t="s">
        <v>15</v>
      </c>
      <c r="D11" s="29" t="s">
        <v>19</v>
      </c>
      <c r="E11" s="30">
        <v>4</v>
      </c>
      <c r="F11" s="36">
        <v>123</v>
      </c>
      <c r="G11" s="33">
        <v>135</v>
      </c>
      <c r="H11" s="32"/>
      <c r="I11" s="5"/>
      <c r="J11" s="2">
        <f t="shared" si="6"/>
        <v>129</v>
      </c>
      <c r="K11" s="3">
        <f t="shared" si="7"/>
        <v>8.4852813742385695</v>
      </c>
      <c r="L11" s="3">
        <f t="shared" si="8"/>
        <v>6.5777374994097446</v>
      </c>
      <c r="M11" s="32">
        <f t="shared" si="3"/>
        <v>123</v>
      </c>
      <c r="N11" s="16">
        <f t="shared" si="4"/>
        <v>492</v>
      </c>
    </row>
    <row r="12" spans="1:15" ht="30" customHeight="1">
      <c r="A12" s="27">
        <f t="shared" si="5"/>
        <v>6</v>
      </c>
      <c r="B12" s="41" t="s">
        <v>30</v>
      </c>
      <c r="C12" s="28" t="s">
        <v>15</v>
      </c>
      <c r="D12" s="29" t="s">
        <v>19</v>
      </c>
      <c r="E12" s="30">
        <v>3</v>
      </c>
      <c r="F12" s="34">
        <v>1628</v>
      </c>
      <c r="G12" s="33">
        <v>1791</v>
      </c>
      <c r="H12" s="32"/>
      <c r="I12" s="5"/>
      <c r="J12" s="2">
        <f t="shared" si="0"/>
        <v>1709.5</v>
      </c>
      <c r="K12" s="3">
        <f t="shared" si="1"/>
        <v>115.25840533340725</v>
      </c>
      <c r="L12" s="3">
        <f t="shared" si="8"/>
        <v>6.7422290338348789</v>
      </c>
      <c r="M12" s="32">
        <f t="shared" si="3"/>
        <v>1628</v>
      </c>
      <c r="N12" s="16">
        <f t="shared" si="4"/>
        <v>4884</v>
      </c>
    </row>
    <row r="13" spans="1:15" ht="30" customHeight="1">
      <c r="A13" s="27">
        <f t="shared" si="5"/>
        <v>7</v>
      </c>
      <c r="B13" s="41" t="s">
        <v>29</v>
      </c>
      <c r="C13" s="28" t="s">
        <v>15</v>
      </c>
      <c r="D13" s="29" t="s">
        <v>19</v>
      </c>
      <c r="E13" s="30">
        <v>3</v>
      </c>
      <c r="F13" s="34">
        <v>2009</v>
      </c>
      <c r="G13" s="33">
        <v>2210</v>
      </c>
      <c r="H13" s="32"/>
      <c r="I13" s="5"/>
      <c r="J13" s="2">
        <f>AVERAGE(F13:H13)</f>
        <v>2109.5</v>
      </c>
      <c r="K13" s="3">
        <f>STDEV(F13:G13)</f>
        <v>142.12846301849606</v>
      </c>
      <c r="L13" s="3">
        <f t="shared" si="8"/>
        <v>6.7375426887175198</v>
      </c>
      <c r="M13" s="32">
        <f t="shared" si="3"/>
        <v>2009</v>
      </c>
      <c r="N13" s="16">
        <f t="shared" si="4"/>
        <v>6027</v>
      </c>
    </row>
    <row r="14" spans="1:15" ht="30" customHeight="1">
      <c r="A14" s="27">
        <f t="shared" si="5"/>
        <v>8</v>
      </c>
      <c r="B14" s="42" t="s">
        <v>32</v>
      </c>
      <c r="C14" s="28" t="s">
        <v>15</v>
      </c>
      <c r="D14" s="29" t="s">
        <v>19</v>
      </c>
      <c r="E14" s="30">
        <v>2</v>
      </c>
      <c r="F14" s="36">
        <v>425</v>
      </c>
      <c r="G14" s="33">
        <v>468</v>
      </c>
      <c r="H14" s="32"/>
      <c r="I14" s="5"/>
      <c r="J14" s="2">
        <f t="shared" si="0"/>
        <v>446.5</v>
      </c>
      <c r="K14" s="3">
        <f t="shared" si="1"/>
        <v>30.405591591021544</v>
      </c>
      <c r="L14" s="3">
        <f t="shared" ref="L14:L15" si="9">K14/J14*100</f>
        <v>6.8097629543161355</v>
      </c>
      <c r="M14" s="32">
        <f t="shared" si="3"/>
        <v>425</v>
      </c>
      <c r="N14" s="16">
        <f t="shared" si="4"/>
        <v>850</v>
      </c>
    </row>
    <row r="15" spans="1:15" ht="30" customHeight="1">
      <c r="A15" s="64">
        <f t="shared" si="5"/>
        <v>9</v>
      </c>
      <c r="B15" s="31" t="s">
        <v>33</v>
      </c>
      <c r="C15" s="28" t="s">
        <v>15</v>
      </c>
      <c r="D15" s="29" t="s">
        <v>19</v>
      </c>
      <c r="E15" s="30">
        <v>4</v>
      </c>
      <c r="F15" s="36">
        <v>325</v>
      </c>
      <c r="G15" s="33">
        <v>358</v>
      </c>
      <c r="H15" s="32"/>
      <c r="I15" s="5"/>
      <c r="J15" s="2">
        <f t="shared" si="0"/>
        <v>341.5</v>
      </c>
      <c r="K15" s="3">
        <f t="shared" si="1"/>
        <v>23.334523779156068</v>
      </c>
      <c r="L15" s="3">
        <f t="shared" si="9"/>
        <v>6.8329498621247637</v>
      </c>
      <c r="M15" s="32">
        <f t="shared" si="3"/>
        <v>325</v>
      </c>
      <c r="N15" s="16">
        <f>E15*M15</f>
        <v>1300</v>
      </c>
    </row>
    <row r="16" spans="1:15" s="7" customFormat="1" ht="23.25" customHeight="1">
      <c r="A16" s="61" t="s">
        <v>12</v>
      </c>
      <c r="B16" s="61"/>
      <c r="C16" s="61"/>
      <c r="D16" s="61"/>
      <c r="E16" s="21"/>
      <c r="F16" s="22">
        <f>E7*F7+E8*F8+E9*F9+E10*F10+E11*F11+E12*F12+E13*F13+E14*F14+E15*F15</f>
        <v>17493</v>
      </c>
      <c r="G16" s="6">
        <f>E7*G7+E8*G8+E9*G9+E10*G10+E11*G11+E12*G12+E13*G13+E14*G14+E15*G15</f>
        <v>19245</v>
      </c>
      <c r="H16" s="6"/>
      <c r="I16" s="6"/>
      <c r="J16" s="2">
        <f>AVERAGE(F16:H16)</f>
        <v>18369</v>
      </c>
      <c r="K16" s="6"/>
      <c r="L16" s="3"/>
      <c r="M16" s="6"/>
      <c r="N16" s="6">
        <f>SUM(N7:N15)</f>
        <v>17493</v>
      </c>
    </row>
    <row r="17" spans="1:14">
      <c r="A17" s="8"/>
      <c r="B17" s="8"/>
      <c r="C17" s="8"/>
      <c r="D17" s="8"/>
      <c r="E17" s="8"/>
      <c r="F17" s="8"/>
      <c r="G17" s="8"/>
      <c r="H17" s="8"/>
      <c r="I17" s="8"/>
      <c r="J17" s="8"/>
      <c r="K17" s="25"/>
      <c r="L17" s="8"/>
      <c r="M17" s="8"/>
      <c r="N17" s="8"/>
    </row>
    <row r="19" spans="1:14" ht="15.75">
      <c r="A19" s="8"/>
      <c r="B19" s="9"/>
      <c r="C19" s="8"/>
      <c r="D19" s="8"/>
      <c r="E19" s="8"/>
      <c r="F19" s="10"/>
      <c r="G19" s="8"/>
      <c r="H19" s="8"/>
      <c r="I19" s="8"/>
      <c r="J19" s="8"/>
      <c r="K19" s="8"/>
      <c r="L19" s="8"/>
      <c r="M19" s="8"/>
      <c r="N19" s="8"/>
    </row>
    <row r="20" spans="1:14" ht="15.75">
      <c r="B20" s="62" t="s">
        <v>37</v>
      </c>
      <c r="C20" s="62"/>
      <c r="D20" s="62"/>
      <c r="E20" s="62"/>
      <c r="F20" s="62"/>
      <c r="G20" s="62"/>
      <c r="H20" s="62"/>
      <c r="I20" s="62"/>
      <c r="J20" s="62"/>
      <c r="K20" s="62"/>
    </row>
    <row r="21" spans="1:14">
      <c r="B21" s="11"/>
    </row>
    <row r="22" spans="1:14" ht="15">
      <c r="B22" s="48" t="s">
        <v>36</v>
      </c>
      <c r="C22" s="48"/>
      <c r="D22" s="47"/>
      <c r="E22" s="47"/>
      <c r="F22" s="47"/>
    </row>
    <row r="27" spans="1:14">
      <c r="G27" s="4"/>
    </row>
  </sheetData>
  <mergeCells count="17">
    <mergeCell ref="B20:K20"/>
    <mergeCell ref="A2:N2"/>
    <mergeCell ref="A3:N3"/>
    <mergeCell ref="A1:N1"/>
    <mergeCell ref="D22:F22"/>
    <mergeCell ref="B22:C22"/>
    <mergeCell ref="A4:N4"/>
    <mergeCell ref="A5:A6"/>
    <mergeCell ref="B5:B6"/>
    <mergeCell ref="C5:C6"/>
    <mergeCell ref="D5:D6"/>
    <mergeCell ref="E5:E6"/>
    <mergeCell ref="F5:I5"/>
    <mergeCell ref="J5:L5"/>
    <mergeCell ref="M5:M6"/>
    <mergeCell ref="N5:N6"/>
    <mergeCell ref="A16:D16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7:N10"/>
  <sheetViews>
    <sheetView workbookViewId="0">
      <selection activeCell="A7" sqref="A7:XFD10"/>
    </sheetView>
  </sheetViews>
  <sheetFormatPr defaultRowHeight="15"/>
  <sheetData>
    <row r="7" spans="1:14" s="1" customFormat="1" ht="15" customHeight="1">
      <c r="A7" s="8"/>
      <c r="B7" s="9" t="s">
        <v>20</v>
      </c>
      <c r="C7" s="8"/>
      <c r="D7" s="8"/>
      <c r="E7" s="8"/>
      <c r="F7" s="10"/>
      <c r="G7" s="8"/>
      <c r="H7" s="8"/>
      <c r="I7" s="8"/>
      <c r="J7" s="8"/>
      <c r="K7" s="8"/>
      <c r="L7" s="8"/>
      <c r="M7" s="8"/>
      <c r="N7" s="8"/>
    </row>
    <row r="8" spans="1:14" s="1" customFormat="1" ht="15" customHeight="1">
      <c r="A8" s="8"/>
      <c r="B8" s="9"/>
      <c r="C8" s="8"/>
      <c r="D8" s="8"/>
      <c r="E8" s="8"/>
      <c r="F8" s="10"/>
      <c r="G8" s="8"/>
      <c r="H8" s="8"/>
      <c r="I8" s="8"/>
      <c r="J8" s="8"/>
      <c r="K8" s="8"/>
      <c r="L8" s="8"/>
      <c r="M8" s="8"/>
      <c r="N8" s="8"/>
    </row>
    <row r="9" spans="1:14" s="1" customFormat="1" ht="15" customHeight="1">
      <c r="A9" s="8"/>
      <c r="B9" s="18" t="s">
        <v>21</v>
      </c>
      <c r="C9" s="19"/>
      <c r="D9" s="19"/>
      <c r="E9" s="19"/>
      <c r="F9" s="20"/>
      <c r="G9" s="19"/>
      <c r="H9" s="19"/>
      <c r="I9" s="19"/>
      <c r="J9" s="19"/>
      <c r="K9" s="19"/>
      <c r="L9" s="8"/>
      <c r="M9" s="8"/>
      <c r="N9" s="8"/>
    </row>
    <row r="10" spans="1:14" s="1" customFormat="1" ht="66.75" customHeight="1">
      <c r="A10" s="8"/>
      <c r="B10" s="63" t="s">
        <v>22</v>
      </c>
      <c r="C10" s="63"/>
      <c r="D10" s="63"/>
      <c r="E10" s="63"/>
      <c r="F10" s="63"/>
      <c r="G10" s="63"/>
      <c r="H10" s="63"/>
      <c r="I10" s="63"/>
      <c r="J10" s="63"/>
      <c r="K10" s="63"/>
      <c r="L10" s="8"/>
      <c r="M10" s="8"/>
      <c r="N10" s="8"/>
    </row>
  </sheetData>
  <mergeCells count="1">
    <mergeCell ref="B10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цены (2)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User</cp:lastModifiedBy>
  <cp:lastPrinted>2022-08-31T13:10:46Z</cp:lastPrinted>
  <dcterms:created xsi:type="dcterms:W3CDTF">2014-01-15T18:15:09Z</dcterms:created>
  <dcterms:modified xsi:type="dcterms:W3CDTF">2026-07-22T07:47:40Z</dcterms:modified>
</cp:coreProperties>
</file>