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15" windowWidth="20955" windowHeight="9720"/>
  </bookViews>
  <sheets>
    <sheet name="ОБСН " sheetId="1" r:id="rId1"/>
    <sheet name="расчет Источника 1" sheetId="2" r:id="rId2"/>
  </sheets>
  <calcPr calcId="124519"/>
</workbook>
</file>

<file path=xl/calcChain.xml><?xml version="1.0" encoding="utf-8"?>
<calcChain xmlns="http://schemas.openxmlformats.org/spreadsheetml/2006/main">
  <c r="M11" i="1"/>
  <c r="L8"/>
  <c r="L7"/>
  <c r="L10"/>
  <c r="L9"/>
  <c r="I92" i="2" l="1"/>
  <c r="I94"/>
  <c r="I93"/>
  <c r="I98" l="1"/>
  <c r="I97"/>
  <c r="I96"/>
  <c r="I101"/>
  <c r="I100"/>
  <c r="I99"/>
  <c r="F99"/>
  <c r="I83"/>
  <c r="I84"/>
  <c r="I82"/>
  <c r="I76"/>
  <c r="I77"/>
  <c r="I78"/>
  <c r="I79"/>
  <c r="I75"/>
  <c r="I57"/>
  <c r="I58"/>
  <c r="I59"/>
  <c r="I60"/>
  <c r="I61"/>
  <c r="I62"/>
  <c r="I63"/>
  <c r="I64"/>
  <c r="I65"/>
  <c r="I66"/>
  <c r="I67"/>
  <c r="I68"/>
  <c r="I69"/>
  <c r="I70"/>
  <c r="I71"/>
  <c r="I72"/>
  <c r="I56"/>
  <c r="I18"/>
  <c r="I15"/>
  <c r="I12"/>
  <c r="I9"/>
  <c r="G18" l="1"/>
  <c r="I31"/>
  <c r="I32"/>
  <c r="I33"/>
  <c r="I34"/>
  <c r="I35"/>
  <c r="I36"/>
  <c r="I37"/>
  <c r="I38"/>
  <c r="I39"/>
  <c r="I40"/>
  <c r="I41"/>
  <c r="I42"/>
  <c r="I43"/>
  <c r="I44"/>
  <c r="I45"/>
  <c r="I46"/>
  <c r="I47"/>
  <c r="I48"/>
  <c r="I49"/>
  <c r="I50"/>
  <c r="I51"/>
  <c r="I52"/>
  <c r="I53"/>
  <c r="I30"/>
  <c r="I95"/>
  <c r="F94"/>
  <c r="F93"/>
  <c r="F92"/>
  <c r="F98"/>
  <c r="I16" l="1"/>
  <c r="G15"/>
  <c r="G12"/>
  <c r="I13" l="1"/>
  <c r="G9" l="1"/>
  <c r="I10" l="1"/>
</calcChain>
</file>

<file path=xl/sharedStrings.xml><?xml version="1.0" encoding="utf-8"?>
<sst xmlns="http://schemas.openxmlformats.org/spreadsheetml/2006/main" count="379" uniqueCount="194">
  <si>
    <t>Обоснование начальной (максимальной) цены контракта</t>
  </si>
  <si>
    <t>Используемый метод определения НМЦК: иной - минимальное значение цены за единицу препарата, расчитанной в соответствии с п.2 Порядка определения начальной (максимальной) цены контракта, цены контракта, заключаемого с единственным поставщиком (подрядчиком, исполителем), начальной цены единицы товара, работы, услуги при осуществлении закупок лекарственных препаратов для медицинского применения, утвержденного Приказом Минздрава России от 19.12.2019 № 1064н.</t>
  </si>
  <si>
    <t>Расчет НМЦК:</t>
  </si>
  <si>
    <t>№ п/п</t>
  </si>
  <si>
    <t>Основные характеристики объекта закупки (МНН),  (лекарственная форма, дозировка)</t>
  </si>
  <si>
    <t>Наличие лекарственного препарата в перечне ЖНВЛП</t>
  </si>
  <si>
    <t>Ед. изм.</t>
  </si>
  <si>
    <t>Кол-во</t>
  </si>
  <si>
    <r>
      <rPr>
        <b/>
        <u/>
        <sz val="8"/>
        <color indexed="64"/>
        <rFont val="Times New Roman"/>
        <family val="1"/>
        <charset val="204"/>
      </rPr>
      <t>Источник 1</t>
    </r>
    <r>
      <rPr>
        <sz val="8"/>
        <color indexed="64"/>
        <rFont val="Times New Roman"/>
        <family val="1"/>
        <charset val="204"/>
      </rPr>
      <t xml:space="preserve">      Цена, расчитанная методом сопоставимых рыночных цен (анализ рынка), руб. за единицу, без учета НДС и оптовой надбавки</t>
    </r>
  </si>
  <si>
    <r>
      <rPr>
        <b/>
        <u/>
        <sz val="8"/>
        <color indexed="64"/>
        <rFont val="Times New Roman"/>
        <family val="1"/>
        <charset val="204"/>
      </rPr>
      <t>Источник 2</t>
    </r>
    <r>
      <rPr>
        <sz val="8"/>
        <color indexed="64"/>
        <rFont val="Times New Roman"/>
        <family val="1"/>
        <charset val="204"/>
      </rPr>
      <t xml:space="preserve">      Цена, расчитанная тарифным методом, руб. за единицу, без учета НДС и оптовой надбавки</t>
    </r>
  </si>
  <si>
    <r>
      <rPr>
        <b/>
        <u/>
        <sz val="8"/>
        <color indexed="64"/>
        <rFont val="Times New Roman"/>
        <family val="1"/>
        <charset val="204"/>
      </rPr>
      <t>Источник 3</t>
    </r>
    <r>
      <rPr>
        <sz val="8"/>
        <color indexed="64"/>
        <rFont val="Times New Roman"/>
        <family val="1"/>
        <charset val="204"/>
      </rPr>
      <t xml:space="preserve">    Средневзвешенная цена за единицу, руб. за единицу, без учета НДС и оптовой надбавки</t>
    </r>
  </si>
  <si>
    <r>
      <rPr>
        <b/>
        <u/>
        <sz val="8"/>
        <color indexed="64"/>
        <rFont val="Times New Roman"/>
        <family val="1"/>
        <charset val="204"/>
      </rPr>
      <t>Источник 4</t>
    </r>
    <r>
      <rPr>
        <sz val="8"/>
        <color indexed="64"/>
        <rFont val="Times New Roman"/>
        <family val="1"/>
        <charset val="204"/>
      </rPr>
      <t xml:space="preserve">    Референтная цена</t>
    </r>
  </si>
  <si>
    <t>Минимальное значение цены</t>
  </si>
  <si>
    <t>Минимальное значение цены с учетом НДС и оптовой надбавкой, руб.</t>
  </si>
  <si>
    <t>Сумма НМЦК, руб.</t>
  </si>
  <si>
    <t>Да</t>
  </si>
  <si>
    <t>см[3*];^мл</t>
  </si>
  <si>
    <t>Не применяется</t>
  </si>
  <si>
    <t>итого:</t>
  </si>
  <si>
    <t>Составил</t>
  </si>
  <si>
    <t xml:space="preserve"> Расчет  цены единицы планируемого к закупке лекарственного препарата согласно  приказу Министерства здравоохранения РФ  от от от 19.12.2019 г. N 1064н  (без учета НДС и оптовой надбавки)</t>
  </si>
  <si>
    <r>
      <t xml:space="preserve"> Цена единицы каждого планируемого к закупке лекарственного препарата установлена по одному наименованию (международному непатентованному наименованию, при отсутствии такого наименования - по группировочному или химическому наименованию, а также составу комбинированного лекарственного препарата)</t>
    </r>
    <r>
      <rPr>
        <b/>
        <sz val="10"/>
        <color indexed="64"/>
        <rFont val="Times New Roman"/>
        <family val="1"/>
        <charset val="204"/>
      </rPr>
      <t xml:space="preserve"> с учетом эквивалентных лекарственных форм и дозировок.</t>
    </r>
  </si>
  <si>
    <t>Источник 1.      Цена, расчитанная методом сопоставимых рыночных цен (анализ рынка), руб. за единицу, без учета НДС и оптовой надбавки</t>
  </si>
  <si>
    <t>источники информации (, номер сведений о контракте, ссылка на страницу в сети интернет)</t>
  </si>
  <si>
    <t>наименование поставщика</t>
  </si>
  <si>
    <t>основные характеристики объекта закупки (лекарственная форма, дозировка,количество в упаковке и др)</t>
  </si>
  <si>
    <t>цена за упаковку и/или за мл лекарственного препарата  с НДС и оптовой надбавкой, руб.</t>
  </si>
  <si>
    <t>кол-во в упаковке</t>
  </si>
  <si>
    <t>цена за единицу лекарственного препарата с НДС и оптовой надбавкой, руб.</t>
  </si>
  <si>
    <t xml:space="preserve"> цена за единицу лекарственного препарата без учета НДС и оптовой надбавки, руб.
</t>
  </si>
  <si>
    <t>Минимальное значение цены за единицу лекарственного препарата, рублей:</t>
  </si>
  <si>
    <t>Источник 1.1 Информация, размещенная на официальном сайте единой информационной системы в сфере закупок  ((http://zakupki.gov.ru)</t>
  </si>
  <si>
    <t>Наименование заказчика</t>
  </si>
  <si>
    <t>Объект закупки с указанием остаточного срока годности</t>
  </si>
  <si>
    <t>Количество Товара, мл*</t>
  </si>
  <si>
    <t>Цена по контракту за единицу Товара мл*) без учета НДС, руб.</t>
  </si>
  <si>
    <t>Номер и дата контракта (номер реестровой записи)</t>
  </si>
  <si>
    <t>Ссылка на страницу в сети Интернет</t>
  </si>
  <si>
    <t>Источник 2 .     Цена, расчитанная тарифным методом, руб. за единицу, без учета НДС и оптовой надбавки</t>
  </si>
  <si>
    <t>Информация о ценах производителей в соответствии с перечнем жизненно необходимых и важнейших лекарственных препаратов для медицинского применения представлена в Государственном реестре предельных отпускных цен производителей на лекарственные препараты, включенные в перечень жизненно необходимых и важнейших лекарственных препаратов,  по адресу  в сети Интернет http://grls.rosminzdrav.ru/:</t>
  </si>
  <si>
    <t>Информация о владелеце РУ/производителе/упаковщике/Выпускающий контроль</t>
  </si>
  <si>
    <t>Торговое наименование лекарственного препарата</t>
  </si>
  <si>
    <t>Лекарственная форма, дозировка, упаковка (полная)</t>
  </si>
  <si>
    <t>№ РУ</t>
  </si>
  <si>
    <t>Дата регистрации цены
(№ решения)</t>
  </si>
  <si>
    <t>Зарегистрированная предельная цена руб. без НДС</t>
  </si>
  <si>
    <t>Расчетна предельная цена заединицу товара без учета НДС руб.</t>
  </si>
  <si>
    <t xml:space="preserve">* В  случае наличия эквивалентных лекарственных форм и дозировок таблица     заполняется  с приведением их к сопоставимому значению  </t>
  </si>
  <si>
    <t>Источник 3.    Средневзвешенная цена за единицу, руб. за единицу, без учета НДС и оптовой надбавки</t>
  </si>
  <si>
    <t xml:space="preserve">Расчет  средневзвешенной цены за единицу лекарственного препарата (без учета НДС и оптовой надбавки) </t>
  </si>
  <si>
    <t>расчет средневзвешенной цены производится  на основании всех заключенных заказчиком контрактов (договоров) за 12 месяцев, предшествующих месяцу расчета, за исключением контрактов (договоров) на поставку лекарств для назначения пациенту по решению врачебной комиссии.</t>
  </si>
  <si>
    <t xml:space="preserve">источники информации  и реквизиты докумета </t>
  </si>
  <si>
    <t>количество упаковок</t>
  </si>
  <si>
    <t>количество единиц в упаковке  лекарственного препарата</t>
  </si>
  <si>
    <t xml:space="preserve">общее количество  единиц лекарственного препарата, мл </t>
  </si>
  <si>
    <t>Источник 4.    Референтная цена</t>
  </si>
  <si>
    <t>Информация о референтной цене на дату расчета НМЦК, цены единицы лекарственного препарата на официальном сайте единой информационной системы в сфере закупок (http://zakupki.gov.ru) отсутствует.</t>
  </si>
  <si>
    <t xml:space="preserve">цена за мл лекарственного препарата без учета НДС и оптовой надбавки, руб.
</t>
  </si>
  <si>
    <t>цена за мл лекарственного препарата с НДС и оптовой надбавкой, руб.</t>
  </si>
  <si>
    <t>ОАО "Амурфармация"</t>
  </si>
  <si>
    <t>Фентанил раствор для внутривенного и внутримышечного введения 50 мкг/мл, 2 мл</t>
  </si>
  <si>
    <t>ГОСУДАРСТВЕННОЕ БЮДЖЕТНОЕ УЧРЕЖДЕНИЕ РЯЗАНСКОЙ ОБЛАСТИ "ОБЛАСТНАЯ ДЕТСКАЯ КЛИНИЧЕСКАЯ БОЛЬНИЦА ИМЕНИ Н.В. ДМИТРИЕВОЙ"</t>
  </si>
  <si>
    <t>№ 08592000011240167420001 от 09.01.2025 (2622901971825000010 )</t>
  </si>
  <si>
    <t>https://zakupki.gov.ru/epz/contract/contractCard/common-info.html?reestrNumber=2622901971825000010</t>
  </si>
  <si>
    <t>ФЕНТАНИЛ, РАСТВОР ДЛЯ ВНУТРИВЕННОГО И ВНУТРИМЫШЕЧНОГО ВВЕДЕНИЯ 0.05 мг/мл, 2  мл. Остаточный срок годности - не менее 9 месяцев.</t>
  </si>
  <si>
    <t>* в соответствии с ч.3 ст. 22 Федерального закона от 05.04.2013 № 44-ФЗ  цены к расчету не принимаются в связи с несопоставимостью объемов закупки товаров и/или остаточного срока годности</t>
  </si>
  <si>
    <t>Мидазолам Раствор для внутривенного и внутримышечного введения 5 мг/мл 3 мл</t>
  </si>
  <si>
    <t>Тримеперидин Раствор для инъекций 20 мг/мл 1 мл</t>
  </si>
  <si>
    <t>Тримеперидин Раствор для инъекций 20 мг/мл 1*см[3*];^мл</t>
  </si>
  <si>
    <t>ГОСУДАРСТВЕННОЕ АВТОНОМНОЕ УЧРЕЖДЕНИЕ ЛЕНИНГРАДСКОЙ ОБЛАСТИ "ЛЕНФАРМ". ГАУ ЛО "ЛЕНФАРМ"</t>
  </si>
  <si>
    <t>ТРИМЕПЕРИДИН РАСТВОР ДЛЯ ИНЪЕКЦИЙ 20 мг/мл 1 мл. Остаточный срок годности - не менее 6 месяцев.</t>
  </si>
  <si>
    <t>№ РТС.0345200004025000815 от 22.08.2025 (24700001254 25 000965)</t>
  </si>
  <si>
    <t>https://zakupki.gov.ru/epz/contract/contractCard/common-info.html?reestrNumber=2470000125425000965</t>
  </si>
  <si>
    <t>Тримеперидин Раствор для инъекций 20 мг/мл 1 мл*</t>
  </si>
  <si>
    <t>Количество в потреб. упаковке</t>
  </si>
  <si>
    <t>Договор 14 КОВБ от 11.12.2025 г.</t>
  </si>
  <si>
    <t>Договор 5 КО/СБ/ВБ от 15.08.2025 г.</t>
  </si>
  <si>
    <t>Договор 30 КО/СБ от 10.11.2025 г.</t>
  </si>
  <si>
    <t>Трамадол раствор для иъекций 50 мг/мл 2 мл*</t>
  </si>
  <si>
    <t>Коммерческое предложение № б/н от 17.06.2026</t>
  </si>
  <si>
    <t>Промедол р-р д/ин 20 мг/мл № 10 1 мл</t>
  </si>
  <si>
    <t>Трамадол р-р д/ин 50 мг/мл 2 мл № 10</t>
  </si>
  <si>
    <t>Фентанил р-р для в/в и в/м введ. 50 мкг/мл 2 мл № 10</t>
  </si>
  <si>
    <t>Фентанил р-р для в/в и в/м введ. 0,05 мг/мл 2 мл*</t>
  </si>
  <si>
    <t>Н.А. Будякова</t>
  </si>
  <si>
    <t>ГБУЗ ВЫСЕЛКОВСКАЯ ЦРБ</t>
  </si>
  <si>
    <t>№ 462-А от 10.06.2026 (3232800558926000479)</t>
  </si>
  <si>
    <t>https://zakupki.gov.ru/epz/contract/contractCard/common-info.html?reestrNumber=3232800558926000479</t>
  </si>
  <si>
    <t>ТРАМАДОЛ:РАСТВОР ДЛЯ ИНЪЕКЦИЙ, 50 мг/мл, 2 мл.</t>
  </si>
  <si>
    <t>Промедол</t>
  </si>
  <si>
    <t>раствор для инъекций, 20 мг/мл, 1 мл - ампулы (5)  - коробки (для стационаров)</t>
  </si>
  <si>
    <t>раствор для инъекций, 20 мг/мл, 1 мл - ампулы (5)  - упаковки ячейковые контурные (2) - пачки картонные</t>
  </si>
  <si>
    <t>раствор для инъекций, 20 мг/мл, 1 мл - ампулы (100)  - коробки картонные</t>
  </si>
  <si>
    <t>раствор для инъекций, 20 мг/мл, 1 мл - ампулы (150)  - коробки картонные</t>
  </si>
  <si>
    <t>раствор для инъекций, 20 мг/мл, 1 мл - ампулы (200)  - коробки картонные</t>
  </si>
  <si>
    <t>раствор для инъекций, 20 мг/мл, 1 мл - ампулы (250)  - коробки картонные</t>
  </si>
  <si>
    <t>раствор для инъекций, 20 мг/мл, 1 мл - ампулы (500)  - пачки картонные</t>
  </si>
  <si>
    <t>раствор для инъекций, 20 мг/мл, 1 мл - ампулы (5)  - пачка картонная</t>
  </si>
  <si>
    <t>раствор для инъекций, 20 мг/мл, 1 мл - ампулы (5)  - упаковки ячейковые контурные (1) - пачки картонные</t>
  </si>
  <si>
    <t>раствор для инъекций, 20 мг/мл, 1 мл (см3) - шприц-тюбики (100)  - коробки картонные</t>
  </si>
  <si>
    <t>раствор для инъекций, 20 мг/мл, 1 мл - ампулы (5)  - пачки картонные</t>
  </si>
  <si>
    <t>раствор для инъекций, 20 мг/мл, 1 мл - ампулы (10)  - пачки картонные</t>
  </si>
  <si>
    <t>раствор для инъекций, 20 мг/мл, 1 мл (см3) - шприц-тюбики (100)  /  / - коробки картонные</t>
  </si>
  <si>
    <t xml:space="preserve">Вл.Федеральное государственное унитарное предприятие "Государственный завод медицинских препаратов" (ФГУП "ГосЗМП"), Россия; Вып.к.Перв.Уп.Втор.Уп.Пр.ФГУП "Государственный завод медицинских препаратов", Россия; </t>
  </si>
  <si>
    <t xml:space="preserve">Вл.Вып.к.Перв.Уп.Втор.Уп.Пр.ФГУП "Государственный завод медицинских препаратов", Россия; </t>
  </si>
  <si>
    <t xml:space="preserve">Вл.Государственный завод медицинских препаратов ФГУП, Россия; Вып.к.Перв.Уп.Втор.Уп.Пр.ФГУП "Государственный завод медицинских препаратов", Россия; </t>
  </si>
  <si>
    <t xml:space="preserve">Вл.Вып.к.Перв.Уп.Втор.Уп.Пр.Федеральное государственное унитарное предприятие "МОСКОВСКИЙ ЭНДОКРИННЫЙ ЗАВОД" (ФГУП "МОСКОВСКИЙ ЭНДОКРИННЫЙ ЗАВОД"), Россия (7722059711); </t>
  </si>
  <si>
    <t xml:space="preserve">Вл.Федеральное государственное унитарное предприятие "МОСКОВСКИЙ ЭНДОКРИННЫЙ ЗАВОД" (ФГУП "ЭНДОФАРМ"), Россия (7722059711); Перв.Уп.Втор.Уп.Пр.Федеральное государственное унитарное предприятие "МОСКОВСКИЙ ЭНДОКРИННЫЙ ЗАВОД" (ФГУП "ЭНДОФАРМ"), Россия (7722059711); Вып.к.Федеральное государственное унитарное предприятие "МОСКОВСКИЙ ЭНДОКРИННЫЙ ЗАВОД" (ФГУП "ЭНДОФАРМ"), Россия (7722059711); </t>
  </si>
  <si>
    <t>Р N001833/01</t>
  </si>
  <si>
    <t>21.12.2020 
 (669/20-20-ОПР)</t>
  </si>
  <si>
    <t>Р N000368/01</t>
  </si>
  <si>
    <t>06.03.2025 
214/20-25</t>
  </si>
  <si>
    <t>ЛП-№(006596)-(РГ-RU)</t>
  </si>
  <si>
    <t>24.03.2025 
332/20-25</t>
  </si>
  <si>
    <t>30.05.2025 
802/20-25</t>
  </si>
  <si>
    <t>03.10.2025 
25-7-4338865-изм</t>
  </si>
  <si>
    <t>18.02.2026 
188/25-26</t>
  </si>
  <si>
    <t>24.02.2026 
206/25-26</t>
  </si>
  <si>
    <t>24.02.2026 
 206/25-26</t>
  </si>
  <si>
    <t>11.06.2026 
970/25-26</t>
  </si>
  <si>
    <t>Мидазолам раствор для внутривенного и внутримышечного введения 5 мг/мл</t>
  </si>
  <si>
    <t xml:space="preserve">Тримеперидин Раствор для инъекций 20 мг/мл </t>
  </si>
  <si>
    <t xml:space="preserve">Трамадол раствор для иъекций 50 мг/мл </t>
  </si>
  <si>
    <t>Фентанил раствор для внутривенного и внутримышечного введения 0,05 мг/мл</t>
  </si>
  <si>
    <t>Мидазолам р-р для в/в и в/м введ. 5 мг/мл № 5 3 мл</t>
  </si>
  <si>
    <t>19.9133</t>
  </si>
  <si>
    <t>Трамадол</t>
  </si>
  <si>
    <t>раствор для инъекций, 50 мг/мл, 2 мл - ампулы (5)  - пачки картонные</t>
  </si>
  <si>
    <t>раствор для инъекций, 50мг/мл, 2 мл - ампулы (5)  - упаковки ячейковые контурные - пачки картонные</t>
  </si>
  <si>
    <t>Плазадол</t>
  </si>
  <si>
    <t>раствор для инъекций, 50мг/мл, 2 мл - ампулы (5)  - упаковки контурные пластиковые (поддоны)-пачки картонные</t>
  </si>
  <si>
    <t>Трамадол-Плетхико</t>
  </si>
  <si>
    <t>раствор для инъекций, 50мг/мл, 2 мл - ампулы (10)  - упаковки контурные пластиковые (поддоны)-пачки картонные</t>
  </si>
  <si>
    <t>Трамолин</t>
  </si>
  <si>
    <t>раствор для инъекций, 50мг/мл, 2 мл - ампулы (с ножом ампульным или скарификатором ампульным) (5)  - упаковки ячейковые контурные (1)- пачки картонные</t>
  </si>
  <si>
    <t>Трамадол-ГР</t>
  </si>
  <si>
    <t>раствор для инъекций, 50 мг/мл, 2 мл - ампулы (10)  - пачки картонные</t>
  </si>
  <si>
    <t>раствор для инъекций, 50 мг/мл, 2 мл - ампулы (5)  - упаковки ячейковые контурные (1) - пачки картонные</t>
  </si>
  <si>
    <t xml:space="preserve">Вл.ООО "Русюрофарм", Россия; Вып.к.Перв.Уп.Втор.Уп.Пр.Карнатака Антибиотикс &amp;amp; Фармасьютикалс Лимитед, Индия; </t>
  </si>
  <si>
    <t xml:space="preserve">Вл.Вып.к.Перв.Уп.Втор.Уп.Пр.КРКА д.д., Словения; </t>
  </si>
  <si>
    <t xml:space="preserve">Вл.Плетхико Фармасьютикалз Лтд, Индия; Вып.к.Перв.Уп.Втор.Уп.Пр.Плетхико Фармасьютикалз Лтд, Индия; </t>
  </si>
  <si>
    <t xml:space="preserve">Вл.Вып.к.Перв.Уп.Втор.Уп.Пр.Плетхико Фармасьютикалз Лтд, Индия; </t>
  </si>
  <si>
    <t xml:space="preserve">Вл.Брынцалов-А ЗАО, Россия; Вып.к.Перв.Уп.Втор.Уп.Пр.Закрытое Акционерное Общество "Брынцалов А", Россия; </t>
  </si>
  <si>
    <t xml:space="preserve">Вл.Вып.к.Перв.Уп.Втор.Уп.Пр.ФГБУ "Национальный медицинский исследовательский центр кардиологии" Министерства здравоохранения Российской Федерации (ФГБУ "НМИЦ кардиологии" Минздрава России), Россия (7731243467); </t>
  </si>
  <si>
    <t xml:space="preserve">Вл.Вып.к.Перв.Уп.Втор.Уп.Пр.Хемофарм А.Д., Сербия (102037788); </t>
  </si>
  <si>
    <t xml:space="preserve">Вл.Вып.к.Перв.Уп.Втор.Уп.Пр.Акционерное общество "Органика" (АО "Органика"), Россия (4221000630); </t>
  </si>
  <si>
    <t xml:space="preserve">Вл.Вып.к.Перв.Уп.Втор.Уп.Пр.Федеральное государственное бюджетное учреждение "Национальный медицинский исследовательский центр кардиологии имени академика Е.И. Чазова" Министерства здравоохранения Российской Федерации (ФГБУ "НМИЦК им. ак. Е.И. Чазова" Минздрава России), Россия (7731243467); </t>
  </si>
  <si>
    <t>ЛП-003733</t>
  </si>
  <si>
    <t>17.12.2020 
 (576/20-20-ОПР)</t>
  </si>
  <si>
    <t>П N012155/02</t>
  </si>
  <si>
    <t>24.12.2020 
 (740/20-20-ОПР)</t>
  </si>
  <si>
    <t>П N015374/01</t>
  </si>
  <si>
    <t>Р N001204/01-2002</t>
  </si>
  <si>
    <t>Р N001543/03</t>
  </si>
  <si>
    <t>18.11.2022 
1517/20-22</t>
  </si>
  <si>
    <t>П N016053/01</t>
  </si>
  <si>
    <t>12.02.2025 
64/20-25</t>
  </si>
  <si>
    <t>ЛП-№(000621)-(РГ-RU)</t>
  </si>
  <si>
    <t>20.02.2025 
125/20-25/ОС-подтв</t>
  </si>
  <si>
    <t>Р N002951/01</t>
  </si>
  <si>
    <t>18.03.2025 
274/20-25</t>
  </si>
  <si>
    <t>ЛП-№(009096)-(РГ-RU)</t>
  </si>
  <si>
    <t>28.04.2025 
25-7-4321932-изм</t>
  </si>
  <si>
    <t>20.03.2026 
397/1/25-26/ОС</t>
  </si>
  <si>
    <t>ЛП-№(012506)-(РГ-RU)</t>
  </si>
  <si>
    <t>13.04.2026 
25-7-4360023-ОС-изм</t>
  </si>
  <si>
    <t>05.06.2026 
25-7-4364448-изм</t>
  </si>
  <si>
    <t>Фентанил</t>
  </si>
  <si>
    <t>раствор для внутривенного и внутримышечного введения, 50 мкг/мл, 2 мл - ампулы (5) - упаковки ячейковые контурные (100) - коробки картонные</t>
  </si>
  <si>
    <t>раствор для внутривенного и внутримышечного введения, 50 мкг/мл, 2 мл - ампулы (5)  - коробки картонные (для стационаров)</t>
  </si>
  <si>
    <t>раствор для внутривенного и внутримышечного введения, 50 мкг/мл, 2 мл - ампулы (5)  - упаковки ячейковые контурные (2) - пачки картонные</t>
  </si>
  <si>
    <t>раствор для внутривенного и внутримышечного введения, 50 мкг/мл, 2 мл - ампулы (10)  - пачки картонные</t>
  </si>
  <si>
    <t>ФГУП "Государственный завод медицинских препаратов" - Россия</t>
  </si>
  <si>
    <t>Р N002020/01</t>
  </si>
  <si>
    <t>24.12.2020 
 (741/20-20-ОПР)</t>
  </si>
  <si>
    <t>ЛП-№(006811)-(РГ-RU)</t>
  </si>
  <si>
    <t>17.02.2026 
174/25-26</t>
  </si>
  <si>
    <t>27.02.2026 
25-7-4355837-изм</t>
  </si>
  <si>
    <t>Р N000266/01</t>
  </si>
  <si>
    <t>Мидазолам  р-р для в/в и в/м введ. 5 мг/мл 3 мл*</t>
  </si>
  <si>
    <t>Минимальное значение цены за единицу без учета НДС руб.</t>
  </si>
  <si>
    <t>Минимальное значение цены за единицу  без учета НДС руб.</t>
  </si>
  <si>
    <t>Мидазолам</t>
  </si>
  <si>
    <t>раствор для внутривенного и внутримышечного введения, 5 мг/мл, 3 мл - ампулы (5)  / в комплекте с ножом ампульным или скарификатором / - упаковки ячейковые контурные (1) - пачки картонные</t>
  </si>
  <si>
    <t>раствор для внутривенного и внутримышечного введения, 5 мг/мл, 3 мл - ампулы (5)  - пачки картонные</t>
  </si>
  <si>
    <t>ЛП-003720</t>
  </si>
  <si>
    <t>02.04.2025 
404/20-25</t>
  </si>
  <si>
    <t>09.02.2026 
104/25-26</t>
  </si>
  <si>
    <t>ЛП-№(013571)-(РГ-RU)</t>
  </si>
  <si>
    <t>20.04.2026 
25-7-4360891-изм</t>
  </si>
  <si>
    <t>Договор 15 К от 04.05.2026 г.</t>
  </si>
  <si>
    <t>не закупался</t>
  </si>
  <si>
    <t>Расчет произведен 22.06.2026</t>
  </si>
  <si>
    <t>Поставка лекарственных препаратов для медицинского применения: Тримеперидин, трамадол, фентанил, мидазолам</t>
  </si>
</sst>
</file>

<file path=xl/styles.xml><?xml version="1.0" encoding="utf-8"?>
<styleSheet xmlns="http://schemas.openxmlformats.org/spreadsheetml/2006/main">
  <numFmts count="9">
    <numFmt numFmtId="43" formatCode="_-* #,##0.00\ _₽_-;\-* #,##0.00\ _₽_-;_-* &quot;-&quot;??\ _₽_-;_-@_-"/>
    <numFmt numFmtId="164" formatCode="_(&quot;$&quot;* #,##0.00_);_(&quot;$&quot;* \(#,##0.00\);_(&quot;$&quot;* &quot;-&quot;??_);_(@_)"/>
    <numFmt numFmtId="165" formatCode="_(* #,##0.00_);_(* \(#,##0.00\);_(* &quot;-&quot;??_);_(@_)"/>
    <numFmt numFmtId="166" formatCode="0.0000"/>
    <numFmt numFmtId="167" formatCode="#,##0.00_ ;\-#,##0.00\ "/>
    <numFmt numFmtId="168" formatCode="#,##0.0000"/>
    <numFmt numFmtId="170" formatCode="#,##0.000"/>
    <numFmt numFmtId="171" formatCode="[$-10419]###\ ###"/>
    <numFmt numFmtId="172" formatCode="[$-10419]###\ ###\ ##0.00"/>
  </numFmts>
  <fonts count="37">
    <font>
      <sz val="10"/>
      <color theme="1"/>
      <name val="Arial"/>
    </font>
    <font>
      <sz val="10"/>
      <name val="Arial"/>
      <family val="2"/>
      <charset val="204"/>
    </font>
    <font>
      <sz val="10"/>
      <name val="MS Sans Serif"/>
      <family val="2"/>
      <charset val="204"/>
    </font>
    <font>
      <sz val="10"/>
      <name val="Times New Roman Cyr"/>
    </font>
    <font>
      <u/>
      <sz val="10"/>
      <color theme="11"/>
      <name val="Arial"/>
      <family val="2"/>
      <charset val="204"/>
    </font>
    <font>
      <sz val="11"/>
      <color rgb="FF006100"/>
      <name val="Calibri"/>
      <family val="2"/>
      <charset val="204"/>
      <scheme val="minor"/>
    </font>
    <font>
      <sz val="14"/>
      <name val="Times New Roman"/>
      <family val="1"/>
      <charset val="204"/>
    </font>
    <font>
      <b/>
      <sz val="11"/>
      <name val="Times New Roman"/>
      <family val="1"/>
      <charset val="204"/>
    </font>
    <font>
      <sz val="11"/>
      <name val="Times New Roman"/>
      <family val="1"/>
      <charset val="204"/>
    </font>
    <font>
      <sz val="12"/>
      <name val="Times New Roman"/>
      <family val="1"/>
      <charset val="204"/>
    </font>
    <font>
      <sz val="8"/>
      <name val="Times New Roman"/>
      <family val="1"/>
      <charset val="204"/>
    </font>
    <font>
      <sz val="8"/>
      <color indexed="64"/>
      <name val="Times New Roman"/>
      <family val="1"/>
      <charset val="204"/>
    </font>
    <font>
      <sz val="8"/>
      <name val="Arial"/>
      <family val="2"/>
      <charset val="204"/>
    </font>
    <font>
      <sz val="10"/>
      <name val="Times New Roman"/>
      <family val="1"/>
      <charset val="204"/>
    </font>
    <font>
      <b/>
      <sz val="8"/>
      <name val="Times New Roman"/>
      <family val="1"/>
      <charset val="204"/>
    </font>
    <font>
      <sz val="11"/>
      <color theme="1"/>
      <name val="Times New Roman"/>
      <family val="1"/>
      <charset val="204"/>
    </font>
    <font>
      <sz val="11"/>
      <color indexed="64"/>
      <name val="Times New Roman"/>
      <family val="1"/>
      <charset val="204"/>
    </font>
    <font>
      <b/>
      <sz val="12"/>
      <color indexed="64"/>
      <name val="Times New Roman"/>
      <family val="1"/>
      <charset val="204"/>
    </font>
    <font>
      <b/>
      <sz val="14"/>
      <name val="Times New Roman"/>
      <family val="1"/>
      <charset val="204"/>
    </font>
    <font>
      <sz val="10"/>
      <color indexed="64"/>
      <name val="Times New Roman"/>
      <family val="1"/>
      <charset val="204"/>
    </font>
    <font>
      <b/>
      <sz val="10"/>
      <color indexed="64"/>
      <name val="Times New Roman"/>
      <family val="1"/>
      <charset val="204"/>
    </font>
    <font>
      <sz val="7"/>
      <name val="Times New Roman"/>
      <family val="1"/>
      <charset val="204"/>
    </font>
    <font>
      <b/>
      <sz val="10"/>
      <name val="Times New Roman"/>
      <family val="1"/>
      <charset val="204"/>
    </font>
    <font>
      <sz val="9"/>
      <name val="Times New Roman"/>
      <family val="1"/>
      <charset val="204"/>
    </font>
    <font>
      <sz val="7"/>
      <color indexed="64"/>
      <name val="Times New Roman"/>
      <family val="1"/>
      <charset val="204"/>
    </font>
    <font>
      <b/>
      <sz val="11"/>
      <color indexed="64"/>
      <name val="Times New Roman"/>
      <family val="1"/>
      <charset val="204"/>
    </font>
    <font>
      <b/>
      <u/>
      <sz val="8"/>
      <color indexed="64"/>
      <name val="Times New Roman"/>
      <family val="1"/>
      <charset val="204"/>
    </font>
    <font>
      <sz val="8"/>
      <color theme="1"/>
      <name val="Times New Roman"/>
      <family val="1"/>
      <charset val="204"/>
    </font>
    <font>
      <sz val="8"/>
      <color indexed="8"/>
      <name val="Times New Roman"/>
      <family val="1"/>
      <charset val="204"/>
    </font>
    <font>
      <b/>
      <sz val="8"/>
      <name val="Times New Roman"/>
      <family val="1"/>
      <charset val="204"/>
    </font>
    <font>
      <sz val="8"/>
      <name val="Times New Roman"/>
      <family val="1"/>
      <charset val="204"/>
    </font>
    <font>
      <b/>
      <sz val="10"/>
      <color indexed="64"/>
      <name val="Times New Roman"/>
      <family val="1"/>
      <charset val="204"/>
    </font>
    <font>
      <u/>
      <sz val="10"/>
      <color theme="10"/>
      <name val="Arial"/>
      <family val="2"/>
      <charset val="204"/>
    </font>
    <font>
      <b/>
      <sz val="8"/>
      <color indexed="64"/>
      <name val="Times New Roman"/>
      <family val="1"/>
      <charset val="204"/>
    </font>
    <font>
      <u/>
      <sz val="10"/>
      <color theme="10"/>
      <name val="Arial"/>
      <family val="2"/>
      <charset val="204"/>
    </font>
    <font>
      <sz val="10"/>
      <color theme="1"/>
      <name val="Times New Roman"/>
      <family val="1"/>
      <charset val="204"/>
    </font>
    <font>
      <sz val="10.5"/>
      <color theme="1"/>
      <name val="Times New Roman"/>
      <family val="1"/>
      <charset val="204"/>
    </font>
  </fonts>
  <fills count="11">
    <fill>
      <patternFill patternType="none"/>
    </fill>
    <fill>
      <patternFill patternType="gray125"/>
    </fill>
    <fill>
      <patternFill patternType="solid">
        <fgColor theme="6" tint="0.79998168889431442"/>
        <bgColor indexed="65"/>
      </patternFill>
    </fill>
    <fill>
      <patternFill patternType="solid">
        <fgColor theme="0"/>
        <bgColor indexed="64"/>
      </patternFill>
    </fill>
    <fill>
      <patternFill patternType="solid">
        <fgColor theme="0"/>
        <bgColor theme="0"/>
      </patternFill>
    </fill>
    <fill>
      <patternFill patternType="solid">
        <fgColor rgb="FF00B050"/>
        <bgColor indexed="64"/>
      </patternFill>
    </fill>
    <fill>
      <patternFill patternType="solid">
        <fgColor theme="6" tint="0.39997558519241921"/>
        <bgColor indexed="64"/>
      </patternFill>
    </fill>
    <fill>
      <patternFill patternType="solid">
        <fgColor rgb="FF92D050"/>
        <bgColor indexed="64"/>
      </patternFill>
    </fill>
    <fill>
      <patternFill patternType="solid">
        <fgColor indexed="31"/>
        <bgColor indexed="64"/>
      </patternFill>
    </fill>
    <fill>
      <patternFill patternType="solid">
        <fgColor rgb="FFFFFF00"/>
        <bgColor indexed="64"/>
      </patternFill>
    </fill>
    <fill>
      <patternFill patternType="solid">
        <fgColor rgb="FFFF000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auto="1"/>
      </bottom>
      <diagonal/>
    </border>
  </borders>
  <cellStyleXfs count="18">
    <xf numFmtId="0" fontId="0" fillId="0" borderId="0"/>
    <xf numFmtId="164" fontId="1" fillId="0" borderId="0"/>
    <xf numFmtId="164"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4" fillId="0" borderId="0"/>
    <xf numFmtId="165" fontId="1" fillId="0" borderId="0"/>
    <xf numFmtId="43" fontId="1" fillId="0" borderId="0"/>
    <xf numFmtId="0" fontId="5" fillId="2" borderId="0"/>
    <xf numFmtId="0" fontId="3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cellStyleXfs>
  <cellXfs count="175">
    <xf numFmtId="0" fontId="0" fillId="0" borderId="0" xfId="0"/>
    <xf numFmtId="0" fontId="6" fillId="0" borderId="0" xfId="9" applyFont="1"/>
    <xf numFmtId="0" fontId="7" fillId="0" borderId="0" xfId="9" applyFont="1" applyAlignment="1">
      <alignment horizontal="center"/>
    </xf>
    <xf numFmtId="0" fontId="8" fillId="0" borderId="0" xfId="9" applyFont="1" applyAlignment="1">
      <alignment vertical="top"/>
    </xf>
    <xf numFmtId="0" fontId="1" fillId="0" borderId="0" xfId="6" applyFont="1"/>
    <xf numFmtId="0" fontId="12" fillId="0" borderId="0" xfId="0" applyFont="1"/>
    <xf numFmtId="0" fontId="13" fillId="0" borderId="0" xfId="5" applyFont="1" applyAlignment="1">
      <alignment horizontal="center" vertical="center" wrapText="1"/>
    </xf>
    <xf numFmtId="0" fontId="10" fillId="0" borderId="0" xfId="5" applyFont="1" applyAlignment="1">
      <alignment horizontal="center" vertical="center" wrapText="1"/>
    </xf>
    <xf numFmtId="0" fontId="11" fillId="0" borderId="10" xfId="0" applyFont="1" applyBorder="1" applyAlignment="1">
      <alignment horizontal="center" vertical="center" wrapText="1"/>
    </xf>
    <xf numFmtId="0" fontId="11" fillId="0" borderId="2" xfId="6" applyFont="1" applyBorder="1" applyAlignment="1">
      <alignment horizontal="center" vertical="center" wrapText="1"/>
    </xf>
    <xf numFmtId="166" fontId="10" fillId="4" borderId="2" xfId="4" applyNumberFormat="1" applyFont="1" applyFill="1" applyBorder="1" applyAlignment="1">
      <alignment horizontal="center" vertical="center" wrapText="1"/>
    </xf>
    <xf numFmtId="166" fontId="11" fillId="3" borderId="2" xfId="0" applyNumberFormat="1" applyFont="1" applyFill="1" applyBorder="1" applyAlignment="1">
      <alignment horizontal="center" vertical="center" wrapText="1"/>
    </xf>
    <xf numFmtId="167" fontId="10" fillId="3" borderId="2" xfId="12"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10" xfId="0" applyFont="1" applyBorder="1" applyAlignment="1">
      <alignment horizontal="left" vertical="center"/>
    </xf>
    <xf numFmtId="43" fontId="14" fillId="0" borderId="2" xfId="0" applyNumberFormat="1" applyFont="1" applyBorder="1" applyAlignment="1">
      <alignment horizontal="center" vertical="center"/>
    </xf>
    <xf numFmtId="0" fontId="0" fillId="0" borderId="0" xfId="0" applyAlignment="1">
      <alignment horizontal="center" vertical="center"/>
    </xf>
    <xf numFmtId="14" fontId="13" fillId="0" borderId="0" xfId="0" applyNumberFormat="1" applyFont="1"/>
    <xf numFmtId="0" fontId="13" fillId="0" borderId="0" xfId="0" applyFont="1"/>
    <xf numFmtId="0" fontId="15" fillId="0" borderId="0" xfId="0" applyFont="1"/>
    <xf numFmtId="0" fontId="16" fillId="0" borderId="0" xfId="0" applyFont="1" applyAlignment="1">
      <alignment horizontal="center" vertical="center"/>
    </xf>
    <xf numFmtId="0" fontId="6" fillId="0" borderId="1" xfId="9" applyFont="1" applyBorder="1" applyAlignment="1">
      <alignment wrapText="1"/>
    </xf>
    <xf numFmtId="0" fontId="19" fillId="0" borderId="0" xfId="0" applyFont="1" applyAlignment="1">
      <alignment vertical="center" wrapText="1"/>
    </xf>
    <xf numFmtId="0" fontId="10" fillId="0" borderId="2" xfId="4" applyFont="1" applyBorder="1" applyAlignment="1">
      <alignment horizontal="center" vertical="center" wrapText="1"/>
    </xf>
    <xf numFmtId="0" fontId="10" fillId="0" borderId="2" xfId="7" applyFont="1" applyBorder="1" applyAlignment="1">
      <alignment horizontal="center" vertical="center" wrapText="1"/>
    </xf>
    <xf numFmtId="0" fontId="21" fillId="0" borderId="2" xfId="7"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10" fillId="0" borderId="2" xfId="5" applyFont="1" applyBorder="1" applyAlignment="1">
      <alignment horizontal="center" vertical="center" wrapText="1"/>
    </xf>
    <xf numFmtId="0" fontId="10" fillId="0" borderId="5" xfId="4" applyFont="1" applyBorder="1" applyAlignment="1">
      <alignment horizontal="center" vertical="center" wrapText="1"/>
    </xf>
    <xf numFmtId="0" fontId="10" fillId="0" borderId="5" xfId="7" applyFont="1" applyBorder="1" applyAlignment="1">
      <alignment horizontal="center" vertical="center" wrapText="1"/>
    </xf>
    <xf numFmtId="0" fontId="21" fillId="0" borderId="5" xfId="7" applyFont="1" applyBorder="1" applyAlignment="1">
      <alignment horizontal="center" vertical="center" wrapText="1"/>
    </xf>
    <xf numFmtId="0" fontId="16" fillId="0" borderId="0" xfId="0" applyFont="1" applyBorder="1" applyAlignment="1">
      <alignment horizontal="center" vertical="center"/>
    </xf>
    <xf numFmtId="0" fontId="0" fillId="0" borderId="0" xfId="0" applyBorder="1"/>
    <xf numFmtId="0" fontId="30" fillId="0" borderId="5" xfId="4" applyFont="1" applyBorder="1" applyAlignment="1">
      <alignment horizontal="center" vertical="center" wrapText="1"/>
    </xf>
    <xf numFmtId="0" fontId="30" fillId="0" borderId="5" xfId="7" applyFont="1" applyBorder="1" applyAlignment="1">
      <alignment horizontal="center" vertical="center" wrapText="1"/>
    </xf>
    <xf numFmtId="0" fontId="30" fillId="4" borderId="2" xfId="7" applyFont="1" applyFill="1" applyBorder="1" applyAlignment="1">
      <alignment horizontal="center" vertical="center" wrapText="1"/>
    </xf>
    <xf numFmtId="0" fontId="30" fillId="0" borderId="2" xfId="4" applyFont="1" applyBorder="1" applyAlignment="1">
      <alignment horizontal="center" vertical="center" wrapText="1"/>
    </xf>
    <xf numFmtId="4" fontId="30" fillId="0" borderId="5" xfId="7" applyNumberFormat="1" applyFont="1" applyBorder="1" applyAlignment="1">
      <alignment horizontal="center" vertical="center" wrapText="1"/>
    </xf>
    <xf numFmtId="4" fontId="30" fillId="0" borderId="2" xfId="7" applyNumberFormat="1" applyFont="1" applyBorder="1" applyAlignment="1">
      <alignment horizontal="center" vertical="center" wrapText="1"/>
    </xf>
    <xf numFmtId="168" fontId="30" fillId="0" borderId="5" xfId="4" applyNumberFormat="1" applyFont="1" applyBorder="1" applyAlignment="1">
      <alignment horizontal="center" vertical="center" wrapText="1"/>
    </xf>
    <xf numFmtId="168" fontId="29" fillId="9" borderId="2" xfId="4" applyNumberFormat="1" applyFont="1" applyFill="1" applyBorder="1" applyAlignment="1">
      <alignment horizontal="center" vertical="center" wrapText="1"/>
    </xf>
    <xf numFmtId="168" fontId="30" fillId="4" borderId="2" xfId="4" applyNumberFormat="1" applyFont="1" applyFill="1" applyBorder="1" applyAlignment="1">
      <alignment horizontal="center" vertical="center" wrapText="1"/>
    </xf>
    <xf numFmtId="168" fontId="10" fillId="0" borderId="2" xfId="4" applyNumberFormat="1" applyFont="1" applyBorder="1" applyAlignment="1">
      <alignment horizontal="center" vertical="center" wrapText="1"/>
    </xf>
    <xf numFmtId="0" fontId="10" fillId="0" borderId="8" xfId="0" applyFont="1" applyBorder="1" applyAlignment="1">
      <alignment horizontal="center" vertical="center" wrapText="1"/>
    </xf>
    <xf numFmtId="0" fontId="11" fillId="0" borderId="0" xfId="0" applyFont="1" applyAlignment="1">
      <alignment horizontal="center" vertical="center"/>
    </xf>
    <xf numFmtId="168" fontId="29" fillId="3" borderId="2" xfId="4" applyNumberFormat="1" applyFont="1" applyFill="1" applyBorder="1" applyAlignment="1">
      <alignment horizontal="center" vertical="center" wrapText="1"/>
    </xf>
    <xf numFmtId="0" fontId="10" fillId="0" borderId="5" xfId="4" applyFont="1" applyBorder="1" applyAlignment="1">
      <alignment horizontal="center" vertical="center" wrapText="1"/>
    </xf>
    <xf numFmtId="0" fontId="10" fillId="0" borderId="2" xfId="7" applyFont="1" applyBorder="1" applyAlignment="1">
      <alignment horizontal="center" vertical="center" wrapText="1"/>
    </xf>
    <xf numFmtId="0" fontId="10" fillId="0" borderId="2" xfId="7" applyFont="1" applyBorder="1" applyAlignment="1">
      <alignment horizontal="center" vertical="center" wrapText="1"/>
    </xf>
    <xf numFmtId="3" fontId="10" fillId="0" borderId="2" xfId="7" applyNumberFormat="1" applyFont="1" applyBorder="1" applyAlignment="1">
      <alignment horizontal="center" vertical="center" wrapText="1"/>
    </xf>
    <xf numFmtId="0" fontId="11" fillId="3" borderId="2" xfId="0" applyFont="1" applyFill="1" applyBorder="1" applyAlignment="1">
      <alignment horizontal="center" vertical="center" wrapText="1"/>
    </xf>
    <xf numFmtId="166" fontId="33" fillId="9" borderId="2" xfId="0" applyNumberFormat="1" applyFont="1" applyFill="1" applyBorder="1" applyAlignment="1">
      <alignment horizontal="center" vertical="center" wrapText="1"/>
    </xf>
    <xf numFmtId="0" fontId="30" fillId="0" borderId="12" xfId="4" applyFont="1" applyBorder="1" applyAlignment="1">
      <alignment horizontal="center" vertical="center" wrapText="1"/>
    </xf>
    <xf numFmtId="0" fontId="10" fillId="4" borderId="5" xfId="7" applyFont="1" applyFill="1" applyBorder="1" applyAlignment="1">
      <alignment horizontal="center" vertical="center" wrapText="1"/>
    </xf>
    <xf numFmtId="0" fontId="10" fillId="4" borderId="8" xfId="7" applyFont="1" applyFill="1" applyBorder="1" applyAlignment="1">
      <alignment horizontal="center" vertical="center" wrapText="1"/>
    </xf>
    <xf numFmtId="0" fontId="10" fillId="4" borderId="5" xfId="4" applyFont="1" applyFill="1" applyBorder="1" applyAlignment="1">
      <alignment horizontal="center" vertical="center" wrapText="1"/>
    </xf>
    <xf numFmtId="0" fontId="27" fillId="0" borderId="0" xfId="0" applyFont="1" applyAlignment="1">
      <alignment horizontal="center" vertical="center"/>
    </xf>
    <xf numFmtId="0" fontId="11" fillId="3" borderId="2" xfId="0" applyFont="1" applyFill="1" applyBorder="1" applyAlignment="1">
      <alignment horizontal="center" vertical="center" wrapText="1"/>
    </xf>
    <xf numFmtId="0" fontId="30" fillId="0" borderId="12" xfId="7" applyFont="1" applyBorder="1" applyAlignment="1">
      <alignment horizontal="center" vertical="center" wrapText="1"/>
    </xf>
    <xf numFmtId="168" fontId="29" fillId="0" borderId="2" xfId="4" applyNumberFormat="1" applyFont="1" applyFill="1" applyBorder="1" applyAlignment="1">
      <alignment horizontal="center" vertical="center" wrapText="1"/>
    </xf>
    <xf numFmtId="0" fontId="10" fillId="0" borderId="3" xfId="4" applyFont="1" applyBorder="1" applyAlignment="1">
      <alignment horizontal="center" vertical="center" wrapText="1"/>
    </xf>
    <xf numFmtId="0" fontId="10" fillId="4" borderId="2" xfId="7" applyFont="1" applyFill="1" applyBorder="1" applyAlignment="1">
      <alignment horizontal="center" vertical="center" wrapText="1"/>
    </xf>
    <xf numFmtId="170" fontId="10" fillId="4" borderId="2" xfId="7" applyNumberFormat="1" applyFont="1" applyFill="1" applyBorder="1" applyAlignment="1">
      <alignment horizontal="center" vertical="center" wrapText="1"/>
    </xf>
    <xf numFmtId="0" fontId="10" fillId="4" borderId="2" xfId="4" applyFont="1" applyFill="1" applyBorder="1" applyAlignment="1">
      <alignment horizontal="center" vertical="center" wrapText="1"/>
    </xf>
    <xf numFmtId="4" fontId="10" fillId="4" borderId="2" xfId="7"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1" fontId="10" fillId="4" borderId="2" xfId="4" applyNumberFormat="1" applyFont="1" applyFill="1" applyBorder="1" applyAlignment="1">
      <alignment horizontal="center" vertical="center" wrapText="1"/>
    </xf>
    <xf numFmtId="0" fontId="10" fillId="0" borderId="2" xfId="5" applyFont="1" applyBorder="1" applyAlignment="1">
      <alignment horizontal="center" vertical="center" wrapText="1"/>
    </xf>
    <xf numFmtId="0" fontId="11" fillId="0" borderId="10" xfId="0" applyFont="1" applyBorder="1" applyAlignment="1">
      <alignment horizontal="center" vertical="center" wrapText="1"/>
    </xf>
    <xf numFmtId="0" fontId="30" fillId="0" borderId="2" xfId="7" applyFont="1" applyBorder="1" applyAlignment="1">
      <alignment horizontal="center" vertical="center" wrapText="1"/>
    </xf>
    <xf numFmtId="0" fontId="11" fillId="3" borderId="2" xfId="0" applyFont="1" applyFill="1" applyBorder="1" applyAlignment="1">
      <alignment horizontal="center" vertical="center" wrapText="1"/>
    </xf>
    <xf numFmtId="168" fontId="11" fillId="3" borderId="2" xfId="0" applyNumberFormat="1" applyFont="1" applyFill="1" applyBorder="1" applyAlignment="1">
      <alignment horizontal="center" vertical="center" wrapText="1"/>
    </xf>
    <xf numFmtId="0" fontId="28" fillId="0" borderId="14" xfId="0" applyFont="1" applyBorder="1" applyAlignment="1" applyProtection="1">
      <alignment horizontal="center" vertical="center" wrapText="1"/>
      <protection locked="0"/>
    </xf>
    <xf numFmtId="171" fontId="28" fillId="0" borderId="14" xfId="0" applyNumberFormat="1" applyFont="1" applyBorder="1" applyAlignment="1" applyProtection="1">
      <alignment horizontal="center" vertical="center" wrapText="1"/>
      <protection locked="0"/>
    </xf>
    <xf numFmtId="172" fontId="28" fillId="0" borderId="14" xfId="0" applyNumberFormat="1" applyFont="1" applyBorder="1" applyAlignment="1" applyProtection="1">
      <alignment horizontal="center" vertical="center" wrapText="1"/>
      <protection locked="0"/>
    </xf>
    <xf numFmtId="168" fontId="11" fillId="9" borderId="2" xfId="0" applyNumberFormat="1" applyFont="1" applyFill="1" applyBorder="1" applyAlignment="1">
      <alignment horizontal="center" vertical="center" wrapText="1"/>
    </xf>
    <xf numFmtId="168" fontId="11" fillId="10" borderId="2" xfId="0" applyNumberFormat="1" applyFont="1" applyFill="1" applyBorder="1" applyAlignment="1">
      <alignment horizontal="center" vertical="center" wrapText="1"/>
    </xf>
    <xf numFmtId="0" fontId="10" fillId="0" borderId="2" xfId="5" applyFont="1" applyBorder="1" applyAlignment="1">
      <alignment horizontal="center" vertical="center" wrapText="1"/>
    </xf>
    <xf numFmtId="166" fontId="10" fillId="3" borderId="11" xfId="4" applyNumberFormat="1" applyFont="1" applyFill="1" applyBorder="1" applyAlignment="1">
      <alignment horizontal="center" vertical="center" wrapText="1"/>
    </xf>
    <xf numFmtId="0" fontId="11" fillId="0" borderId="10" xfId="0" applyFont="1" applyBorder="1" applyAlignment="1">
      <alignment horizontal="center" vertical="center" wrapText="1"/>
    </xf>
    <xf numFmtId="0" fontId="11" fillId="3" borderId="2" xfId="0" applyFont="1" applyFill="1" applyBorder="1" applyAlignment="1">
      <alignment horizontal="center" vertical="center" wrapText="1"/>
    </xf>
    <xf numFmtId="0" fontId="30" fillId="0" borderId="2" xfId="7" applyFont="1" applyBorder="1" applyAlignment="1">
      <alignment horizontal="center" vertical="center" wrapText="1"/>
    </xf>
    <xf numFmtId="0" fontId="11" fillId="0" borderId="0" xfId="0" applyFont="1" applyFill="1" applyAlignment="1">
      <alignment horizontal="center" vertical="center"/>
    </xf>
    <xf numFmtId="0" fontId="27" fillId="0" borderId="0" xfId="0" applyFont="1" applyFill="1" applyAlignment="1">
      <alignment horizontal="center" vertical="center"/>
    </xf>
    <xf numFmtId="166" fontId="11" fillId="9" borderId="2" xfId="0" applyNumberFormat="1" applyFont="1" applyFill="1" applyBorder="1" applyAlignment="1">
      <alignment horizontal="center" vertical="center" wrapText="1"/>
    </xf>
    <xf numFmtId="0" fontId="35" fillId="0" borderId="0" xfId="0" applyFont="1" applyAlignment="1">
      <alignment horizontal="center" wrapText="1"/>
    </xf>
    <xf numFmtId="0" fontId="36" fillId="0" borderId="0" xfId="0" applyFont="1" applyAlignment="1">
      <alignment horizontal="center" wrapText="1"/>
    </xf>
    <xf numFmtId="0" fontId="10" fillId="0" borderId="2" xfId="5" applyFont="1" applyBorder="1" applyAlignment="1">
      <alignment horizontal="center" vertical="center" wrapText="1"/>
    </xf>
    <xf numFmtId="0" fontId="10" fillId="3" borderId="3" xfId="8" applyFont="1" applyFill="1" applyBorder="1" applyAlignment="1">
      <alignment horizontal="center" vertical="center" wrapText="1"/>
    </xf>
    <xf numFmtId="0" fontId="10" fillId="3" borderId="4" xfId="8" applyFont="1" applyFill="1" applyBorder="1" applyAlignment="1">
      <alignment horizontal="center" vertical="center" wrapText="1"/>
    </xf>
    <xf numFmtId="0" fontId="10" fillId="3" borderId="6" xfId="8" applyFont="1" applyFill="1" applyBorder="1" applyAlignment="1">
      <alignment horizontal="center" vertical="center" wrapText="1"/>
    </xf>
    <xf numFmtId="0" fontId="10" fillId="3" borderId="7" xfId="8" applyFont="1" applyFill="1" applyBorder="1" applyAlignment="1">
      <alignment horizontal="center" vertical="center" wrapText="1"/>
    </xf>
    <xf numFmtId="0" fontId="10" fillId="3" borderId="5" xfId="8" applyFont="1" applyFill="1" applyBorder="1" applyAlignment="1">
      <alignment horizontal="center" vertical="center" wrapText="1"/>
    </xf>
    <xf numFmtId="0" fontId="10" fillId="3" borderId="8" xfId="8" applyFont="1" applyFill="1" applyBorder="1" applyAlignment="1">
      <alignment horizontal="center" vertical="center" wrapText="1"/>
    </xf>
    <xf numFmtId="0" fontId="10" fillId="3" borderId="2" xfId="8" applyFont="1" applyFill="1" applyBorder="1" applyAlignment="1">
      <alignment horizontal="center" vertical="center" wrapText="1"/>
    </xf>
    <xf numFmtId="166" fontId="10" fillId="3" borderId="5" xfId="4" applyNumberFormat="1" applyFont="1" applyFill="1" applyBorder="1" applyAlignment="1">
      <alignment horizontal="center" vertical="center" wrapText="1"/>
    </xf>
    <xf numFmtId="166" fontId="10" fillId="3" borderId="11" xfId="4" applyNumberFormat="1" applyFont="1" applyFill="1" applyBorder="1" applyAlignment="1">
      <alignment horizontal="center" vertical="center" wrapTex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5" fillId="0" borderId="0" xfId="0" applyFont="1" applyAlignment="1">
      <alignment horizontal="center"/>
    </xf>
    <xf numFmtId="0" fontId="10" fillId="3" borderId="9" xfId="8" applyFont="1" applyFill="1" applyBorder="1" applyAlignment="1">
      <alignment horizontal="left" vertical="center" wrapText="1"/>
    </xf>
    <xf numFmtId="0" fontId="10" fillId="3" borderId="10" xfId="8" applyFont="1" applyFill="1" applyBorder="1" applyAlignment="1">
      <alignment horizontal="left" vertical="center" wrapText="1"/>
    </xf>
    <xf numFmtId="0" fontId="7" fillId="0" borderId="0" xfId="9" applyFont="1" applyAlignment="1">
      <alignment horizontal="center"/>
    </xf>
    <xf numFmtId="0" fontId="6" fillId="0" borderId="1" xfId="9" applyFont="1" applyBorder="1" applyAlignment="1">
      <alignment horizontal="center" wrapText="1"/>
    </xf>
    <xf numFmtId="0" fontId="8" fillId="0" borderId="0" xfId="5" applyFont="1" applyAlignment="1">
      <alignment horizontal="left" vertical="top" wrapText="1"/>
    </xf>
    <xf numFmtId="0" fontId="9" fillId="0" borderId="1" xfId="9" applyFont="1" applyBorder="1" applyAlignment="1">
      <alignment horizontal="left" vertical="top"/>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3" borderId="2" xfId="5" applyFont="1" applyFill="1" applyBorder="1" applyAlignment="1">
      <alignment horizontal="center" vertical="center" wrapText="1"/>
    </xf>
    <xf numFmtId="0" fontId="10" fillId="0" borderId="5" xfId="5" applyFont="1" applyBorder="1" applyAlignment="1">
      <alignment horizontal="center" vertical="center" wrapText="1"/>
    </xf>
    <xf numFmtId="0" fontId="10" fillId="0" borderId="8" xfId="5" applyFont="1" applyBorder="1" applyAlignment="1">
      <alignment horizontal="center" vertical="center" wrapText="1"/>
    </xf>
    <xf numFmtId="0" fontId="10" fillId="0" borderId="2" xfId="6" applyFont="1" applyBorder="1" applyAlignment="1">
      <alignment horizontal="center" vertical="center" wrapText="1"/>
    </xf>
    <xf numFmtId="0" fontId="29" fillId="6" borderId="2" xfId="7" applyFont="1" applyFill="1" applyBorder="1" applyAlignment="1">
      <alignment horizontal="center" vertical="center" wrapText="1"/>
    </xf>
    <xf numFmtId="0" fontId="30" fillId="0" borderId="2" xfId="7" applyFont="1" applyBorder="1" applyAlignment="1">
      <alignment horizontal="center" vertical="center" wrapText="1"/>
    </xf>
    <xf numFmtId="0" fontId="10" fillId="0" borderId="9" xfId="4" applyFont="1" applyBorder="1" applyAlignment="1">
      <alignment horizontal="center" vertical="center" wrapText="1"/>
    </xf>
    <xf numFmtId="0" fontId="10" fillId="0" borderId="10" xfId="4" applyFont="1" applyBorder="1" applyAlignment="1">
      <alignment horizontal="center" vertical="center" wrapText="1"/>
    </xf>
    <xf numFmtId="0" fontId="30" fillId="0" borderId="9" xfId="4" applyFont="1" applyBorder="1" applyAlignment="1">
      <alignment horizontal="center" vertical="center" wrapText="1"/>
    </xf>
    <xf numFmtId="0" fontId="30" fillId="0" borderId="10" xfId="4" applyFont="1" applyBorder="1" applyAlignment="1">
      <alignment horizontal="center" vertical="center" wrapText="1"/>
    </xf>
    <xf numFmtId="0" fontId="32" fillId="4" borderId="9" xfId="13" applyFill="1" applyBorder="1" applyAlignment="1" applyProtection="1">
      <alignment horizontal="center" vertical="center" wrapText="1"/>
    </xf>
    <xf numFmtId="0" fontId="32" fillId="4" borderId="13" xfId="13" applyFill="1" applyBorder="1" applyAlignment="1" applyProtection="1">
      <alignment horizontal="center" vertical="center" wrapText="1"/>
    </xf>
    <xf numFmtId="0" fontId="32" fillId="4" borderId="10" xfId="13" applyFill="1" applyBorder="1" applyAlignment="1" applyProtection="1">
      <alignment horizontal="center" vertical="center" wrapText="1"/>
    </xf>
    <xf numFmtId="4" fontId="30" fillId="0" borderId="9" xfId="4" applyNumberFormat="1" applyFont="1" applyBorder="1" applyAlignment="1">
      <alignment horizontal="center" vertical="center" wrapText="1"/>
    </xf>
    <xf numFmtId="4" fontId="30" fillId="0" borderId="10" xfId="4"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34" fillId="4" borderId="9" xfId="13" applyFont="1" applyFill="1" applyBorder="1" applyAlignment="1" applyProtection="1">
      <alignment horizontal="center" vertical="center" wrapText="1"/>
    </xf>
    <xf numFmtId="0" fontId="34" fillId="4" borderId="13" xfId="13" applyFont="1" applyFill="1" applyBorder="1" applyAlignment="1" applyProtection="1">
      <alignment horizontal="center" vertical="center" wrapText="1"/>
    </xf>
    <xf numFmtId="0" fontId="34" fillId="4" borderId="10" xfId="13" applyFont="1" applyFill="1" applyBorder="1" applyAlignment="1" applyProtection="1">
      <alignment horizontal="center" vertical="center" wrapText="1"/>
    </xf>
    <xf numFmtId="0" fontId="22" fillId="5" borderId="12" xfId="4" applyFont="1" applyFill="1" applyBorder="1" applyAlignment="1">
      <alignment horizontal="left" vertical="center" wrapText="1"/>
    </xf>
    <xf numFmtId="0" fontId="17" fillId="0" borderId="0" xfId="0" applyFont="1" applyAlignment="1">
      <alignment horizontal="center" vertical="center" wrapText="1"/>
    </xf>
    <xf numFmtId="0" fontId="18" fillId="0" borderId="1" xfId="9" applyFont="1" applyBorder="1" applyAlignment="1">
      <alignment horizontal="center" wrapText="1"/>
    </xf>
    <xf numFmtId="0" fontId="19" fillId="0" borderId="12" xfId="0" applyFont="1" applyBorder="1" applyAlignment="1">
      <alignment horizontal="center" vertical="center" wrapText="1"/>
    </xf>
    <xf numFmtId="0" fontId="20" fillId="5" borderId="1" xfId="0" applyFont="1" applyFill="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20" fillId="5" borderId="0" xfId="0" applyFont="1" applyFill="1" applyAlignment="1">
      <alignment horizontal="left" vertical="center" wrapText="1"/>
    </xf>
    <xf numFmtId="0" fontId="20" fillId="0" borderId="0" xfId="0" applyFont="1" applyAlignment="1">
      <alignment horizontal="center" vertical="center" wrapText="1"/>
    </xf>
    <xf numFmtId="0" fontId="13" fillId="0" borderId="1" xfId="0" applyFont="1" applyBorder="1" applyAlignment="1">
      <alignment horizontal="center" vertical="center" wrapText="1"/>
    </xf>
    <xf numFmtId="0" fontId="25" fillId="5" borderId="2" xfId="0" applyFont="1" applyFill="1" applyBorder="1" applyAlignment="1">
      <alignment horizontal="left" vertical="center"/>
    </xf>
    <xf numFmtId="168" fontId="10" fillId="0" borderId="9" xfId="7" applyNumberFormat="1" applyFont="1" applyBorder="1" applyAlignment="1">
      <alignment horizontal="center" vertical="center" wrapText="1"/>
    </xf>
    <xf numFmtId="168" fontId="10" fillId="0" borderId="10" xfId="7" applyNumberFormat="1" applyFont="1" applyBorder="1" applyAlignment="1">
      <alignment horizontal="center" vertical="center" wrapText="1"/>
    </xf>
    <xf numFmtId="170" fontId="10" fillId="0" borderId="9" xfId="7" applyNumberFormat="1" applyFont="1" applyBorder="1" applyAlignment="1">
      <alignment horizontal="center" vertical="center" wrapText="1"/>
    </xf>
    <xf numFmtId="170" fontId="10" fillId="0" borderId="10" xfId="7"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8" xfId="0" applyFont="1" applyBorder="1" applyAlignment="1">
      <alignment horizontal="center" vertical="center" wrapText="1"/>
    </xf>
    <xf numFmtId="0" fontId="10" fillId="0" borderId="5" xfId="7" applyFont="1" applyBorder="1" applyAlignment="1">
      <alignment horizontal="center" vertical="center" wrapText="1"/>
    </xf>
    <xf numFmtId="0" fontId="10" fillId="0" borderId="11" xfId="7" applyFont="1" applyBorder="1" applyAlignment="1">
      <alignment horizontal="center" vertical="center" wrapText="1"/>
    </xf>
    <xf numFmtId="0" fontId="10" fillId="0" borderId="8" xfId="7" applyFont="1" applyBorder="1" applyAlignment="1">
      <alignment horizontal="center" vertical="center" wrapText="1"/>
    </xf>
    <xf numFmtId="0" fontId="20" fillId="7" borderId="9"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20" fillId="5" borderId="2" xfId="0" applyFont="1" applyFill="1" applyBorder="1" applyAlignment="1">
      <alignment horizontal="left" vertical="center" wrapText="1"/>
    </xf>
    <xf numFmtId="0" fontId="23" fillId="0" borderId="1" xfId="0" applyFont="1" applyBorder="1" applyAlignment="1">
      <alignment horizontal="center" vertical="center" wrapText="1"/>
    </xf>
    <xf numFmtId="4" fontId="30" fillId="0" borderId="2" xfId="7" applyNumberFormat="1" applyFont="1" applyBorder="1" applyAlignment="1">
      <alignment horizontal="center" vertical="center" wrapText="1"/>
    </xf>
    <xf numFmtId="0" fontId="13" fillId="0" borderId="9" xfId="4" applyFont="1" applyBorder="1" applyAlignment="1">
      <alignment horizontal="left" vertical="center" wrapText="1"/>
    </xf>
    <xf numFmtId="0" fontId="13" fillId="0" borderId="13" xfId="4" applyFont="1" applyBorder="1" applyAlignment="1">
      <alignment horizontal="left" vertical="center" wrapText="1"/>
    </xf>
    <xf numFmtId="0" fontId="13" fillId="0" borderId="10" xfId="4" applyFont="1" applyBorder="1" applyAlignment="1">
      <alignment horizontal="left" vertical="center" wrapText="1"/>
    </xf>
    <xf numFmtId="0" fontId="20" fillId="8" borderId="2" xfId="0" applyFont="1" applyFill="1" applyBorder="1" applyAlignment="1">
      <alignment horizontal="center" vertical="center" wrapText="1"/>
    </xf>
    <xf numFmtId="168" fontId="10" fillId="3" borderId="2" xfId="4" applyNumberFormat="1" applyFont="1" applyFill="1" applyBorder="1" applyAlignment="1">
      <alignment horizontal="center" vertical="center" wrapText="1"/>
    </xf>
    <xf numFmtId="168" fontId="10" fillId="9" borderId="2" xfId="4" applyNumberFormat="1" applyFont="1" applyFill="1" applyBorder="1" applyAlignment="1">
      <alignment horizontal="center" vertical="center" wrapText="1"/>
    </xf>
    <xf numFmtId="2" fontId="10" fillId="3" borderId="2" xfId="12" applyNumberFormat="1" applyFont="1" applyFill="1" applyBorder="1" applyAlignment="1">
      <alignment horizontal="center" vertical="center" wrapText="1"/>
    </xf>
    <xf numFmtId="166" fontId="10" fillId="3" borderId="2" xfId="4" applyNumberFormat="1" applyFont="1" applyFill="1" applyBorder="1" applyAlignment="1">
      <alignment horizontal="center" vertical="center" wrapText="1"/>
    </xf>
  </cellXfs>
  <cellStyles count="18">
    <cellStyle name="Гиперссылка" xfId="13" builtinId="8"/>
    <cellStyle name="Денежный 2" xfId="1"/>
    <cellStyle name="Денежный 2 2" xfId="2"/>
    <cellStyle name="Обычный" xfId="0" builtinId="0"/>
    <cellStyle name="Обычный 10" xfId="15"/>
    <cellStyle name="Обычный 11" xfId="16"/>
    <cellStyle name="Обычный 12" xfId="17"/>
    <cellStyle name="Обычный 2" xfId="3"/>
    <cellStyle name="Обычный 2 2" xfId="4"/>
    <cellStyle name="Обычный 5" xfId="5"/>
    <cellStyle name="Обычный 9" xfId="14"/>
    <cellStyle name="Обычный_печатная форма Решения о проведении конкурса" xfId="6"/>
    <cellStyle name="Обычный_печатная форма Решения о проведении конкурса 2" xfId="7"/>
    <cellStyle name="Обычный_Плат. нов. (2)" xfId="8"/>
    <cellStyle name="Открывавшаяся гиперссылка" xfId="9" builtinId="9"/>
    <cellStyle name="Финансовый 2" xfId="10"/>
    <cellStyle name="Финансовый 4" xfId="11"/>
    <cellStyle name="Хороший" xfId="12" builtinId="2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zakupki.gov.ru/epz/contract/contractCard/common-info.html?reestrNumber=3232800558926000479" TargetMode="External"/><Relationship Id="rId2" Type="http://schemas.openxmlformats.org/officeDocument/2006/relationships/hyperlink" Target="https://zakupki.gov.ru/epz/contract/contractCard/common-info.html?reestrNumber=2470000125425000965" TargetMode="External"/><Relationship Id="rId1" Type="http://schemas.openxmlformats.org/officeDocument/2006/relationships/hyperlink" Target="https://zakupki.gov.ru/epz/contract/contractCard/common-info.html?reestrNumber=2622901971825000010"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N19"/>
  <sheetViews>
    <sheetView tabSelected="1" workbookViewId="0">
      <selection activeCell="F7" sqref="F7"/>
    </sheetView>
  </sheetViews>
  <sheetFormatPr defaultRowHeight="13.15" customHeight="1"/>
  <cols>
    <col min="1" max="1" width="3.42578125" bestFit="1" customWidth="1"/>
    <col min="2" max="2" width="15.7109375" bestFit="1" customWidth="1"/>
    <col min="3" max="3" width="18" customWidth="1"/>
    <col min="4" max="4" width="7.85546875" customWidth="1"/>
    <col min="5" max="5" width="8.28515625" bestFit="1" customWidth="1"/>
    <col min="6" max="6" width="6.7109375" customWidth="1"/>
    <col min="7" max="7" width="14" customWidth="1"/>
    <col min="8" max="8" width="11.85546875" bestFit="1" customWidth="1"/>
    <col min="9" max="9" width="14.5703125" customWidth="1"/>
    <col min="10" max="10" width="11" customWidth="1"/>
    <col min="11" max="11" width="10.42578125" customWidth="1"/>
    <col min="12" max="12" width="11.28515625" bestFit="1" customWidth="1"/>
    <col min="13" max="13" width="13.140625" bestFit="1" customWidth="1"/>
    <col min="14" max="14" width="12.28515625" bestFit="1" customWidth="1"/>
  </cols>
  <sheetData>
    <row r="1" spans="1:248" ht="18.75">
      <c r="A1" s="1"/>
      <c r="B1" s="105" t="s">
        <v>0</v>
      </c>
      <c r="C1" s="105"/>
      <c r="D1" s="105"/>
      <c r="E1" s="105"/>
      <c r="F1" s="105"/>
      <c r="G1" s="105"/>
      <c r="H1" s="105"/>
      <c r="I1" s="105"/>
      <c r="J1" s="105"/>
      <c r="K1" s="105"/>
      <c r="L1" s="2"/>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row>
    <row r="2" spans="1:248" ht="18.75">
      <c r="A2" s="1"/>
      <c r="B2" s="106" t="s">
        <v>193</v>
      </c>
      <c r="C2" s="106"/>
      <c r="D2" s="106"/>
      <c r="E2" s="106"/>
      <c r="F2" s="106"/>
      <c r="G2" s="106"/>
      <c r="H2" s="106"/>
      <c r="I2" s="106"/>
      <c r="J2" s="106"/>
      <c r="K2" s="106"/>
      <c r="L2" s="106"/>
      <c r="M2" s="106"/>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row>
    <row r="3" spans="1:248" ht="62.25" customHeight="1">
      <c r="A3" s="3"/>
      <c r="B3" s="107" t="s">
        <v>1</v>
      </c>
      <c r="C3" s="107"/>
      <c r="D3" s="107"/>
      <c r="E3" s="107"/>
      <c r="F3" s="107"/>
      <c r="G3" s="107"/>
      <c r="H3" s="107"/>
      <c r="I3" s="107"/>
      <c r="J3" s="107"/>
      <c r="K3" s="107"/>
      <c r="L3" s="107"/>
      <c r="M3" s="107"/>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row>
    <row r="4" spans="1:248" ht="18" customHeight="1">
      <c r="A4" s="4"/>
      <c r="B4" s="108" t="s">
        <v>2</v>
      </c>
      <c r="C4" s="108"/>
      <c r="D4" s="108"/>
      <c r="E4" s="108"/>
      <c r="F4" s="108"/>
      <c r="G4" s="108"/>
      <c r="H4" s="108"/>
      <c r="I4" s="108"/>
      <c r="J4" s="108"/>
      <c r="K4" s="108"/>
      <c r="L4" s="108"/>
      <c r="M4" s="108"/>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row>
    <row r="5" spans="1:248" ht="13.15" customHeight="1">
      <c r="A5" s="90" t="s">
        <v>3</v>
      </c>
      <c r="B5" s="91" t="s">
        <v>4</v>
      </c>
      <c r="C5" s="92"/>
      <c r="D5" s="95" t="s">
        <v>5</v>
      </c>
      <c r="E5" s="97" t="s">
        <v>6</v>
      </c>
      <c r="F5" s="97" t="s">
        <v>7</v>
      </c>
      <c r="G5" s="109" t="s">
        <v>8</v>
      </c>
      <c r="H5" s="109" t="s">
        <v>9</v>
      </c>
      <c r="I5" s="111" t="s">
        <v>10</v>
      </c>
      <c r="J5" s="113" t="s">
        <v>11</v>
      </c>
      <c r="K5" s="114" t="s">
        <v>12</v>
      </c>
      <c r="L5" s="115" t="s">
        <v>13</v>
      </c>
      <c r="M5" s="117" t="s">
        <v>14</v>
      </c>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row>
    <row r="6" spans="1:248" s="5" customFormat="1" ht="90.75" customHeight="1">
      <c r="A6" s="90"/>
      <c r="B6" s="93"/>
      <c r="C6" s="94"/>
      <c r="D6" s="96"/>
      <c r="E6" s="97"/>
      <c r="F6" s="97"/>
      <c r="G6" s="110"/>
      <c r="H6" s="110"/>
      <c r="I6" s="112"/>
      <c r="J6" s="113"/>
      <c r="K6" s="114"/>
      <c r="L6" s="116"/>
      <c r="M6" s="117"/>
      <c r="N6" s="6"/>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row>
    <row r="7" spans="1:248" s="5" customFormat="1" ht="21.75" customHeight="1">
      <c r="A7" s="30">
        <v>1</v>
      </c>
      <c r="B7" s="103" t="s">
        <v>121</v>
      </c>
      <c r="C7" s="104"/>
      <c r="D7" s="8" t="s">
        <v>15</v>
      </c>
      <c r="E7" s="9" t="s">
        <v>16</v>
      </c>
      <c r="F7" s="69">
        <v>50</v>
      </c>
      <c r="G7" s="10">
        <v>42.94</v>
      </c>
      <c r="H7" s="10">
        <v>42.94</v>
      </c>
      <c r="I7" s="171">
        <v>42.94</v>
      </c>
      <c r="J7" s="98" t="s">
        <v>17</v>
      </c>
      <c r="K7" s="10">
        <v>42.94</v>
      </c>
      <c r="L7" s="173">
        <f>K7*1.1*1.2</f>
        <v>56.680799999999998</v>
      </c>
      <c r="M7" s="12">
        <v>2834</v>
      </c>
      <c r="N7" s="6"/>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row>
    <row r="8" spans="1:248" s="5" customFormat="1" ht="23.25" customHeight="1">
      <c r="A8" s="70">
        <v>2</v>
      </c>
      <c r="B8" s="103" t="s">
        <v>122</v>
      </c>
      <c r="C8" s="104"/>
      <c r="D8" s="8" t="s">
        <v>15</v>
      </c>
      <c r="E8" s="9" t="s">
        <v>16</v>
      </c>
      <c r="F8" s="69">
        <v>100</v>
      </c>
      <c r="G8" s="10">
        <v>10.333500000000001</v>
      </c>
      <c r="H8" s="10">
        <v>5.4470000000000001</v>
      </c>
      <c r="I8" s="171" t="s">
        <v>191</v>
      </c>
      <c r="J8" s="99"/>
      <c r="K8" s="45">
        <v>5.4470000000000001</v>
      </c>
      <c r="L8" s="173">
        <f>K8*1.1*1.24</f>
        <v>7.4297080000000006</v>
      </c>
      <c r="M8" s="12">
        <v>743</v>
      </c>
      <c r="N8" s="6"/>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row>
    <row r="9" spans="1:248" s="5" customFormat="1" ht="30.75" customHeight="1">
      <c r="A9" s="80">
        <v>3</v>
      </c>
      <c r="B9" s="103" t="s">
        <v>123</v>
      </c>
      <c r="C9" s="104"/>
      <c r="D9" s="71" t="s">
        <v>15</v>
      </c>
      <c r="E9" s="9" t="s">
        <v>16</v>
      </c>
      <c r="F9" s="69">
        <v>600</v>
      </c>
      <c r="G9" s="174">
        <v>9.6150000000000002</v>
      </c>
      <c r="H9" s="10">
        <v>9.6150000000000002</v>
      </c>
      <c r="I9" s="174">
        <v>9.3350000000000009</v>
      </c>
      <c r="J9" s="99"/>
      <c r="K9" s="11">
        <v>9.3350000000000009</v>
      </c>
      <c r="L9" s="173">
        <f>K9*1.1*1.2</f>
        <v>12.3222</v>
      </c>
      <c r="M9" s="12">
        <v>7392</v>
      </c>
      <c r="N9" s="6"/>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row>
    <row r="10" spans="1:248" s="5" customFormat="1" ht="30.75" customHeight="1">
      <c r="A10" s="80">
        <v>4</v>
      </c>
      <c r="B10" s="103" t="s">
        <v>120</v>
      </c>
      <c r="C10" s="104"/>
      <c r="D10" s="82" t="s">
        <v>15</v>
      </c>
      <c r="E10" s="9" t="s">
        <v>16</v>
      </c>
      <c r="F10" s="69">
        <v>150</v>
      </c>
      <c r="G10" s="174">
        <v>19.9133</v>
      </c>
      <c r="H10" s="10">
        <v>19.2867</v>
      </c>
      <c r="I10" s="174">
        <v>19.2867</v>
      </c>
      <c r="J10" s="81"/>
      <c r="K10" s="11">
        <v>19.2867</v>
      </c>
      <c r="L10" s="173">
        <f>K10*1.1*1.2</f>
        <v>25.458444</v>
      </c>
      <c r="M10" s="12">
        <v>3819</v>
      </c>
      <c r="N10" s="6"/>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row>
    <row r="11" spans="1:248" ht="12.75">
      <c r="A11" s="13"/>
      <c r="B11" s="100" t="s">
        <v>18</v>
      </c>
      <c r="C11" s="101"/>
      <c r="D11" s="14"/>
      <c r="E11" s="13"/>
      <c r="F11" s="13"/>
      <c r="G11" s="13"/>
      <c r="H11" s="13"/>
      <c r="I11" s="13"/>
      <c r="J11" s="13"/>
      <c r="K11" s="13"/>
      <c r="L11" s="13"/>
      <c r="M11" s="15">
        <f>SUM(M7:M10)</f>
        <v>14788</v>
      </c>
    </row>
    <row r="12" spans="1:248" ht="12.75">
      <c r="A12" s="16"/>
      <c r="B12" s="16"/>
      <c r="C12" s="16"/>
      <c r="D12" s="16"/>
      <c r="E12" s="16"/>
      <c r="F12" s="16"/>
      <c r="G12" s="16"/>
      <c r="H12" s="16"/>
      <c r="I12" s="16"/>
      <c r="J12" s="16"/>
      <c r="K12" s="16"/>
      <c r="L12" s="16"/>
      <c r="M12" s="16"/>
    </row>
    <row r="13" spans="1:248" ht="12.75">
      <c r="B13" s="17">
        <v>46195</v>
      </c>
    </row>
    <row r="14" spans="1:248" ht="12.75">
      <c r="B14" s="18"/>
      <c r="C14" s="18"/>
      <c r="D14" s="18"/>
      <c r="E14" s="18"/>
      <c r="F14" s="18"/>
      <c r="G14" s="18"/>
    </row>
    <row r="15" spans="1:248" ht="13.15" customHeight="1">
      <c r="B15" s="19" t="s">
        <v>19</v>
      </c>
      <c r="C15" s="19"/>
      <c r="D15" s="102" t="s">
        <v>84</v>
      </c>
      <c r="E15" s="102"/>
      <c r="F15" s="102"/>
      <c r="G15" s="102"/>
    </row>
    <row r="18" spans="2:13" ht="45" customHeight="1">
      <c r="B18" s="88"/>
      <c r="C18" s="88"/>
      <c r="D18" s="88"/>
      <c r="E18" s="88"/>
      <c r="F18" s="88"/>
      <c r="G18" s="88"/>
      <c r="H18" s="88"/>
      <c r="I18" s="88"/>
      <c r="J18" s="88"/>
      <c r="K18" s="88"/>
      <c r="L18" s="88"/>
      <c r="M18" s="88"/>
    </row>
    <row r="19" spans="2:13" ht="42" customHeight="1">
      <c r="B19" s="89"/>
      <c r="C19" s="89"/>
      <c r="D19" s="89"/>
      <c r="E19" s="89"/>
      <c r="F19" s="89"/>
      <c r="G19" s="89"/>
      <c r="H19" s="89"/>
      <c r="I19" s="89"/>
      <c r="J19" s="89"/>
      <c r="K19" s="89"/>
      <c r="L19" s="89"/>
      <c r="M19" s="89"/>
    </row>
  </sheetData>
  <mergeCells count="25">
    <mergeCell ref="B1:K1"/>
    <mergeCell ref="B2:M2"/>
    <mergeCell ref="B3:M3"/>
    <mergeCell ref="B4:M4"/>
    <mergeCell ref="G5:G6"/>
    <mergeCell ref="H5:H6"/>
    <mergeCell ref="I5:I6"/>
    <mergeCell ref="J5:J6"/>
    <mergeCell ref="K5:K6"/>
    <mergeCell ref="L5:L6"/>
    <mergeCell ref="M5:M6"/>
    <mergeCell ref="B18:M18"/>
    <mergeCell ref="B19:M19"/>
    <mergeCell ref="A5:A6"/>
    <mergeCell ref="B5:C6"/>
    <mergeCell ref="D5:D6"/>
    <mergeCell ref="E5:E6"/>
    <mergeCell ref="F5:F6"/>
    <mergeCell ref="J7:J9"/>
    <mergeCell ref="B11:C11"/>
    <mergeCell ref="D15:G15"/>
    <mergeCell ref="B7:C7"/>
    <mergeCell ref="B9:C9"/>
    <mergeCell ref="B8:C8"/>
    <mergeCell ref="B10:C10"/>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dimension ref="A1:IX141"/>
  <sheetViews>
    <sheetView workbookViewId="0">
      <selection activeCell="F57" sqref="F57"/>
    </sheetView>
  </sheetViews>
  <sheetFormatPr defaultRowHeight="13.9" customHeight="1"/>
  <cols>
    <col min="1" max="1" width="3.42578125" style="20" bestFit="1" customWidth="1"/>
    <col min="2" max="2" width="26.42578125" style="20" bestFit="1" customWidth="1"/>
    <col min="3" max="3" width="19.5703125" style="20" bestFit="1" customWidth="1"/>
    <col min="4" max="4" width="24.42578125" style="20" bestFit="1" customWidth="1"/>
    <col min="5" max="5" width="17.140625" style="20" bestFit="1" customWidth="1"/>
    <col min="6" max="6" width="19.7109375" style="20" customWidth="1"/>
    <col min="7" max="7" width="11.140625" style="20" customWidth="1"/>
    <col min="8" max="9" width="17.140625" style="20" bestFit="1" customWidth="1"/>
    <col min="10" max="10" width="24.5703125" style="20" bestFit="1" customWidth="1"/>
    <col min="11" max="11" width="23.85546875" style="20" bestFit="1" customWidth="1"/>
    <col min="12" max="12" width="8.85546875" style="20" bestFit="1" customWidth="1"/>
    <col min="13" max="13" width="13.42578125" style="20" bestFit="1" customWidth="1"/>
    <col min="14" max="258" width="8.85546875" style="20" bestFit="1" customWidth="1"/>
  </cols>
  <sheetData>
    <row r="1" spans="1:258" ht="30.75" customHeight="1">
      <c r="A1" s="136" t="s">
        <v>20</v>
      </c>
      <c r="B1" s="136"/>
      <c r="C1" s="136"/>
      <c r="D1" s="136"/>
      <c r="E1" s="136"/>
      <c r="F1" s="136"/>
      <c r="G1" s="136"/>
      <c r="H1" s="136"/>
      <c r="I1" s="136"/>
    </row>
    <row r="2" spans="1:258" ht="15.75" customHeight="1">
      <c r="A2" s="137" t="s">
        <v>193</v>
      </c>
      <c r="B2" s="137"/>
      <c r="C2" s="137"/>
      <c r="D2" s="137"/>
      <c r="E2" s="137"/>
      <c r="F2" s="137"/>
      <c r="G2" s="137"/>
      <c r="H2" s="137"/>
      <c r="I2" s="137"/>
      <c r="J2" s="21"/>
      <c r="K2" s="21"/>
      <c r="L2" s="21"/>
      <c r="M2" s="21"/>
    </row>
    <row r="3" spans="1:258" ht="39" customHeight="1">
      <c r="A3" s="138" t="s">
        <v>21</v>
      </c>
      <c r="B3" s="138"/>
      <c r="C3" s="138"/>
      <c r="D3" s="138"/>
      <c r="E3" s="138"/>
      <c r="F3" s="138"/>
      <c r="G3" s="138"/>
      <c r="H3" s="138"/>
      <c r="I3" s="138"/>
    </row>
    <row r="4" spans="1:258" ht="5.45" hidden="1" customHeight="1">
      <c r="A4" s="22"/>
      <c r="B4" s="22"/>
      <c r="C4" s="22"/>
      <c r="D4" s="22"/>
      <c r="E4" s="22"/>
      <c r="F4" s="22"/>
      <c r="G4" s="22"/>
      <c r="H4" s="22"/>
      <c r="I4" s="22"/>
    </row>
    <row r="5" spans="1:258" ht="22.9" customHeight="1">
      <c r="A5" s="139" t="s">
        <v>22</v>
      </c>
      <c r="B5" s="139"/>
      <c r="C5" s="139"/>
      <c r="D5" s="139"/>
      <c r="E5" s="139"/>
      <c r="F5" s="139"/>
      <c r="G5" s="139"/>
      <c r="H5" s="139"/>
      <c r="I5" s="139"/>
    </row>
    <row r="6" spans="1:258" ht="48" customHeight="1">
      <c r="A6" s="23" t="s">
        <v>3</v>
      </c>
      <c r="B6" s="24" t="s">
        <v>23</v>
      </c>
      <c r="C6" s="24" t="s">
        <v>24</v>
      </c>
      <c r="D6" s="25" t="s">
        <v>25</v>
      </c>
      <c r="E6" s="24" t="s">
        <v>26</v>
      </c>
      <c r="F6" s="23" t="s">
        <v>27</v>
      </c>
      <c r="G6" s="120" t="s">
        <v>28</v>
      </c>
      <c r="H6" s="121"/>
      <c r="I6" s="23" t="s">
        <v>29</v>
      </c>
    </row>
    <row r="7" spans="1:258" ht="15">
      <c r="A7" s="31">
        <v>1</v>
      </c>
      <c r="B7" s="32">
        <v>2</v>
      </c>
      <c r="C7" s="32">
        <v>3</v>
      </c>
      <c r="D7" s="33">
        <v>4</v>
      </c>
      <c r="E7" s="32">
        <v>5</v>
      </c>
      <c r="F7" s="31">
        <v>6</v>
      </c>
      <c r="G7" s="120">
        <v>7</v>
      </c>
      <c r="H7" s="121"/>
      <c r="I7" s="31">
        <v>8</v>
      </c>
    </row>
    <row r="8" spans="1:258" ht="18.75" customHeight="1">
      <c r="A8" s="39"/>
      <c r="B8" s="118" t="s">
        <v>73</v>
      </c>
      <c r="C8" s="118"/>
      <c r="D8" s="118"/>
      <c r="E8" s="37"/>
      <c r="F8" s="36"/>
      <c r="G8" s="122"/>
      <c r="H8" s="123"/>
      <c r="I8" s="42"/>
    </row>
    <row r="9" spans="1:258" ht="24" customHeight="1">
      <c r="A9" s="39">
        <v>1</v>
      </c>
      <c r="B9" s="38" t="s">
        <v>79</v>
      </c>
      <c r="C9" s="38" t="s">
        <v>59</v>
      </c>
      <c r="D9" s="37" t="s">
        <v>80</v>
      </c>
      <c r="E9" s="40">
        <v>684.89</v>
      </c>
      <c r="F9" s="36">
        <v>10</v>
      </c>
      <c r="G9" s="127">
        <f>E9/F9</f>
        <v>68.489000000000004</v>
      </c>
      <c r="H9" s="128"/>
      <c r="I9" s="44">
        <f>(E9-193.23-62.26)/10</f>
        <v>42.94</v>
      </c>
    </row>
    <row r="10" spans="1:258" s="35" customFormat="1" ht="15">
      <c r="A10" s="39"/>
      <c r="B10" s="119" t="s">
        <v>30</v>
      </c>
      <c r="C10" s="119"/>
      <c r="D10" s="119"/>
      <c r="E10" s="41"/>
      <c r="F10" s="39"/>
      <c r="G10" s="122"/>
      <c r="H10" s="123"/>
      <c r="I10" s="43">
        <f>MIN(I9:I9)</f>
        <v>42.94</v>
      </c>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c r="IX10" s="34"/>
    </row>
    <row r="11" spans="1:258" s="35" customFormat="1" ht="15">
      <c r="A11" s="39"/>
      <c r="B11" s="118" t="s">
        <v>78</v>
      </c>
      <c r="C11" s="118"/>
      <c r="D11" s="118"/>
      <c r="E11" s="41"/>
      <c r="F11" s="39"/>
      <c r="G11" s="122"/>
      <c r="H11" s="123"/>
      <c r="I11" s="48"/>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row>
    <row r="12" spans="1:258" s="35" customFormat="1" ht="22.5">
      <c r="A12" s="39">
        <v>2</v>
      </c>
      <c r="B12" s="38" t="s">
        <v>79</v>
      </c>
      <c r="C12" s="38" t="s">
        <v>59</v>
      </c>
      <c r="D12" s="72" t="s">
        <v>81</v>
      </c>
      <c r="E12" s="41">
        <v>278.19</v>
      </c>
      <c r="F12" s="39">
        <v>10</v>
      </c>
      <c r="G12" s="127">
        <f>E12/F12</f>
        <v>27.818999999999999</v>
      </c>
      <c r="H12" s="128"/>
      <c r="I12" s="44">
        <f>(E12-46.23-25.29)/10/2</f>
        <v>10.333500000000001</v>
      </c>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row>
    <row r="13" spans="1:258" s="35" customFormat="1" ht="15">
      <c r="A13" s="39"/>
      <c r="B13" s="119" t="s">
        <v>30</v>
      </c>
      <c r="C13" s="119"/>
      <c r="D13" s="119"/>
      <c r="E13" s="41"/>
      <c r="F13" s="39"/>
      <c r="G13" s="122"/>
      <c r="H13" s="123"/>
      <c r="I13" s="43">
        <f>MIN(I12:I12)</f>
        <v>10.333500000000001</v>
      </c>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row>
    <row r="14" spans="1:258" s="35" customFormat="1" ht="15">
      <c r="A14" s="39"/>
      <c r="B14" s="118" t="s">
        <v>83</v>
      </c>
      <c r="C14" s="118"/>
      <c r="D14" s="118"/>
      <c r="E14" s="41"/>
      <c r="F14" s="39"/>
      <c r="G14" s="122"/>
      <c r="H14" s="123"/>
      <c r="I14" s="62"/>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row>
    <row r="15" spans="1:258" s="35" customFormat="1" ht="24" customHeight="1">
      <c r="A15" s="39">
        <v>3</v>
      </c>
      <c r="B15" s="38" t="s">
        <v>79</v>
      </c>
      <c r="C15" s="38" t="s">
        <v>59</v>
      </c>
      <c r="D15" s="61" t="s">
        <v>82</v>
      </c>
      <c r="E15" s="41">
        <v>306.70999999999998</v>
      </c>
      <c r="F15" s="39">
        <v>10</v>
      </c>
      <c r="G15" s="127">
        <f>E15/F15</f>
        <v>30.670999999999999</v>
      </c>
      <c r="H15" s="128"/>
      <c r="I15" s="44">
        <f>(E15-86.53-27.88)/10/2</f>
        <v>9.6149999999999984</v>
      </c>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row>
    <row r="16" spans="1:258" s="35" customFormat="1" ht="15">
      <c r="A16" s="55"/>
      <c r="B16" s="119" t="s">
        <v>30</v>
      </c>
      <c r="C16" s="119"/>
      <c r="D16" s="119"/>
      <c r="E16" s="41"/>
      <c r="F16" s="39"/>
      <c r="G16" s="122"/>
      <c r="H16" s="123"/>
      <c r="I16" s="43">
        <f>MIN(I15:I15)</f>
        <v>9.6149999999999984</v>
      </c>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row>
    <row r="17" spans="1:258" s="35" customFormat="1" ht="15">
      <c r="A17" s="55"/>
      <c r="B17" s="118" t="s">
        <v>120</v>
      </c>
      <c r="C17" s="118"/>
      <c r="D17" s="118"/>
      <c r="E17" s="166"/>
      <c r="F17" s="166"/>
      <c r="G17" s="166"/>
      <c r="H17" s="166"/>
      <c r="I17" s="48"/>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row>
    <row r="18" spans="1:258" s="35" customFormat="1" ht="22.5">
      <c r="A18" s="55"/>
      <c r="B18" s="38" t="s">
        <v>79</v>
      </c>
      <c r="C18" s="38" t="s">
        <v>59</v>
      </c>
      <c r="D18" s="84" t="s">
        <v>124</v>
      </c>
      <c r="E18" s="41">
        <v>476.42</v>
      </c>
      <c r="F18" s="39">
        <v>10</v>
      </c>
      <c r="G18" s="122">
        <f>E18/F18</f>
        <v>47.642000000000003</v>
      </c>
      <c r="H18" s="123"/>
      <c r="I18" s="48">
        <f>(E18-134.41-43.31)/5/3</f>
        <v>19.91333333333333</v>
      </c>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row>
    <row r="19" spans="1:258" s="35" customFormat="1" ht="15">
      <c r="A19" s="55"/>
      <c r="B19" s="119" t="s">
        <v>30</v>
      </c>
      <c r="C19" s="119"/>
      <c r="D19" s="119"/>
      <c r="E19" s="41"/>
      <c r="F19" s="39"/>
      <c r="G19" s="122"/>
      <c r="H19" s="123"/>
      <c r="I19" s="43" t="s">
        <v>125</v>
      </c>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row>
    <row r="20" spans="1:258" ht="15">
      <c r="A20" s="135" t="s">
        <v>31</v>
      </c>
      <c r="B20" s="135"/>
      <c r="C20" s="135"/>
      <c r="D20" s="135"/>
      <c r="E20" s="135"/>
      <c r="F20" s="135"/>
      <c r="G20" s="135"/>
      <c r="H20" s="135"/>
      <c r="I20" s="135"/>
    </row>
    <row r="21" spans="1:258" ht="33.75">
      <c r="A21" s="26" t="s">
        <v>3</v>
      </c>
      <c r="B21" s="26" t="s">
        <v>32</v>
      </c>
      <c r="C21" s="26" t="s">
        <v>33</v>
      </c>
      <c r="D21" s="26" t="s">
        <v>34</v>
      </c>
      <c r="E21" s="26" t="s">
        <v>35</v>
      </c>
      <c r="F21" s="26" t="s">
        <v>36</v>
      </c>
      <c r="G21" s="129" t="s">
        <v>37</v>
      </c>
      <c r="H21" s="130"/>
      <c r="I21" s="131"/>
    </row>
    <row r="22" spans="1:258" ht="72.75" customHeight="1">
      <c r="A22" s="49">
        <v>1</v>
      </c>
      <c r="B22" s="56" t="s">
        <v>61</v>
      </c>
      <c r="C22" s="57" t="s">
        <v>64</v>
      </c>
      <c r="D22" s="46">
        <v>1200</v>
      </c>
      <c r="E22" s="46">
        <v>16.25</v>
      </c>
      <c r="F22" s="58" t="s">
        <v>62</v>
      </c>
      <c r="G22" s="132" t="s">
        <v>63</v>
      </c>
      <c r="H22" s="133"/>
      <c r="I22" s="134"/>
    </row>
    <row r="23" spans="1:258" ht="44.25" customHeight="1">
      <c r="A23" s="63">
        <v>2</v>
      </c>
      <c r="B23" s="64" t="s">
        <v>85</v>
      </c>
      <c r="C23" s="64" t="s">
        <v>88</v>
      </c>
      <c r="D23" s="64">
        <v>5000</v>
      </c>
      <c r="E23" s="65">
        <v>12.95</v>
      </c>
      <c r="F23" s="66" t="s">
        <v>86</v>
      </c>
      <c r="G23" s="124" t="s">
        <v>87</v>
      </c>
      <c r="H23" s="125"/>
      <c r="I23" s="126"/>
      <c r="J23" s="47"/>
    </row>
    <row r="24" spans="1:258" ht="64.5" customHeight="1">
      <c r="A24" s="23">
        <v>3</v>
      </c>
      <c r="B24" s="64" t="s">
        <v>69</v>
      </c>
      <c r="C24" s="64" t="s">
        <v>70</v>
      </c>
      <c r="D24" s="64">
        <v>5000</v>
      </c>
      <c r="E24" s="67">
        <v>74.89</v>
      </c>
      <c r="F24" s="66" t="s">
        <v>71</v>
      </c>
      <c r="G24" s="124" t="s">
        <v>72</v>
      </c>
      <c r="H24" s="125"/>
      <c r="I24" s="126"/>
      <c r="J24" s="47"/>
    </row>
    <row r="25" spans="1:258" ht="30.6" customHeight="1">
      <c r="A25" s="167" t="s">
        <v>65</v>
      </c>
      <c r="B25" s="168"/>
      <c r="C25" s="168"/>
      <c r="D25" s="168"/>
      <c r="E25" s="168"/>
      <c r="F25" s="168"/>
      <c r="G25" s="168"/>
      <c r="H25" s="168"/>
      <c r="I25" s="169"/>
    </row>
    <row r="26" spans="1:258" ht="19.899999999999999" customHeight="1">
      <c r="A26" s="164" t="s">
        <v>38</v>
      </c>
      <c r="B26" s="164"/>
      <c r="C26" s="164"/>
      <c r="D26" s="164"/>
      <c r="E26" s="164"/>
      <c r="F26" s="164"/>
      <c r="G26" s="164"/>
      <c r="H26" s="164"/>
      <c r="I26" s="164"/>
    </row>
    <row r="27" spans="1:258" ht="36.6" customHeight="1">
      <c r="A27" s="165" t="s">
        <v>39</v>
      </c>
      <c r="B27" s="165"/>
      <c r="C27" s="165"/>
      <c r="D27" s="165"/>
      <c r="E27" s="165"/>
      <c r="F27" s="165"/>
      <c r="G27" s="165"/>
      <c r="H27" s="165"/>
      <c r="I27" s="165"/>
    </row>
    <row r="28" spans="1:258" ht="42.75" customHeight="1">
      <c r="A28" s="27"/>
      <c r="B28" s="27" t="s">
        <v>40</v>
      </c>
      <c r="C28" s="24" t="s">
        <v>41</v>
      </c>
      <c r="D28" s="27" t="s">
        <v>42</v>
      </c>
      <c r="E28" s="27" t="s">
        <v>43</v>
      </c>
      <c r="F28" s="27" t="s">
        <v>44</v>
      </c>
      <c r="G28" s="27" t="s">
        <v>74</v>
      </c>
      <c r="H28" s="27" t="s">
        <v>45</v>
      </c>
      <c r="I28" s="27" t="s">
        <v>46</v>
      </c>
    </row>
    <row r="29" spans="1:258" ht="18.75" customHeight="1">
      <c r="A29" s="27"/>
      <c r="B29" s="158" t="s">
        <v>68</v>
      </c>
      <c r="C29" s="159"/>
      <c r="D29" s="159"/>
      <c r="E29" s="159"/>
      <c r="F29" s="159"/>
      <c r="G29" s="159"/>
      <c r="H29" s="159"/>
      <c r="I29" s="160"/>
    </row>
    <row r="30" spans="1:258" s="59" customFormat="1" ht="95.25" customHeight="1">
      <c r="A30" s="73"/>
      <c r="B30" s="75" t="s">
        <v>103</v>
      </c>
      <c r="C30" s="75" t="s">
        <v>89</v>
      </c>
      <c r="D30" s="75" t="s">
        <v>90</v>
      </c>
      <c r="E30" s="75" t="s">
        <v>108</v>
      </c>
      <c r="F30" s="75" t="s">
        <v>109</v>
      </c>
      <c r="G30" s="76">
        <v>5</v>
      </c>
      <c r="H30" s="77">
        <v>175.7</v>
      </c>
      <c r="I30" s="79">
        <f>H30/G30</f>
        <v>35.14</v>
      </c>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c r="GI30" s="47"/>
      <c r="GJ30" s="47"/>
      <c r="GK30" s="47"/>
      <c r="GL30" s="47"/>
      <c r="GM30" s="47"/>
      <c r="GN30" s="47"/>
      <c r="GO30" s="47"/>
      <c r="GP30" s="47"/>
      <c r="GQ30" s="47"/>
      <c r="GR30" s="47"/>
      <c r="GS30" s="47"/>
      <c r="GT30" s="47"/>
      <c r="GU30" s="47"/>
      <c r="GV30" s="47"/>
      <c r="GW30" s="47"/>
      <c r="GX30" s="47"/>
      <c r="GY30" s="47"/>
      <c r="GZ30" s="47"/>
      <c r="HA30" s="47"/>
      <c r="HB30" s="47"/>
      <c r="HC30" s="47"/>
      <c r="HD30" s="47"/>
      <c r="HE30" s="47"/>
      <c r="HF30" s="47"/>
      <c r="HG30" s="47"/>
      <c r="HH30" s="47"/>
      <c r="HI30" s="47"/>
      <c r="HJ30" s="47"/>
      <c r="HK30" s="47"/>
      <c r="HL30" s="47"/>
      <c r="HM30" s="47"/>
      <c r="HN30" s="47"/>
      <c r="HO30" s="47"/>
      <c r="HP30" s="47"/>
      <c r="HQ30" s="47"/>
      <c r="HR30" s="47"/>
      <c r="HS30" s="47"/>
      <c r="HT30" s="47"/>
      <c r="HU30" s="47"/>
      <c r="HV30" s="47"/>
      <c r="HW30" s="47"/>
      <c r="HX30" s="47"/>
      <c r="HY30" s="47"/>
      <c r="HZ30" s="47"/>
      <c r="IA30" s="47"/>
      <c r="IB30" s="47"/>
      <c r="IC30" s="47"/>
      <c r="ID30" s="47"/>
      <c r="IE30" s="47"/>
      <c r="IF30" s="47"/>
      <c r="IG30" s="47"/>
      <c r="IH30" s="47"/>
      <c r="II30" s="47"/>
      <c r="IJ30" s="47"/>
      <c r="IK30" s="47"/>
      <c r="IL30" s="47"/>
      <c r="IM30" s="47"/>
      <c r="IN30" s="47"/>
      <c r="IO30" s="47"/>
      <c r="IP30" s="47"/>
      <c r="IQ30" s="47"/>
      <c r="IR30" s="47"/>
      <c r="IS30" s="47"/>
      <c r="IT30" s="47"/>
      <c r="IU30" s="47"/>
      <c r="IV30" s="47"/>
      <c r="IW30" s="47"/>
      <c r="IX30" s="47"/>
    </row>
    <row r="31" spans="1:258" s="59" customFormat="1" ht="47.25" customHeight="1">
      <c r="A31" s="73"/>
      <c r="B31" s="75" t="s">
        <v>104</v>
      </c>
      <c r="C31" s="75" t="s">
        <v>89</v>
      </c>
      <c r="D31" s="75" t="s">
        <v>91</v>
      </c>
      <c r="E31" s="75" t="s">
        <v>108</v>
      </c>
      <c r="F31" s="75" t="s">
        <v>109</v>
      </c>
      <c r="G31" s="76">
        <v>10</v>
      </c>
      <c r="H31" s="77">
        <v>344.7</v>
      </c>
      <c r="I31" s="79">
        <f t="shared" ref="I31:I53" si="0">H31/G31</f>
        <v>34.47</v>
      </c>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c r="FI31" s="47"/>
      <c r="FJ31" s="47"/>
      <c r="FK31" s="47"/>
      <c r="FL31" s="47"/>
      <c r="FM31" s="47"/>
      <c r="FN31" s="47"/>
      <c r="FO31" s="47"/>
      <c r="FP31" s="47"/>
      <c r="FQ31" s="47"/>
      <c r="FR31" s="47"/>
      <c r="FS31" s="47"/>
      <c r="FT31" s="47"/>
      <c r="FU31" s="47"/>
      <c r="FV31" s="47"/>
      <c r="FW31" s="47"/>
      <c r="FX31" s="47"/>
      <c r="FY31" s="47"/>
      <c r="FZ31" s="47"/>
      <c r="GA31" s="47"/>
      <c r="GB31" s="47"/>
      <c r="GC31" s="47"/>
      <c r="GD31" s="47"/>
      <c r="GE31" s="47"/>
      <c r="GF31" s="47"/>
      <c r="GG31" s="47"/>
      <c r="GH31" s="47"/>
      <c r="GI31" s="47"/>
      <c r="GJ31" s="47"/>
      <c r="GK31" s="47"/>
      <c r="GL31" s="47"/>
      <c r="GM31" s="47"/>
      <c r="GN31" s="47"/>
      <c r="GO31" s="47"/>
      <c r="GP31" s="47"/>
      <c r="GQ31" s="47"/>
      <c r="GR31" s="47"/>
      <c r="GS31" s="47"/>
      <c r="GT31" s="47"/>
      <c r="GU31" s="47"/>
      <c r="GV31" s="47"/>
      <c r="GW31" s="47"/>
      <c r="GX31" s="47"/>
      <c r="GY31" s="47"/>
      <c r="GZ31" s="47"/>
      <c r="HA31" s="47"/>
      <c r="HB31" s="47"/>
      <c r="HC31" s="47"/>
      <c r="HD31" s="47"/>
      <c r="HE31" s="47"/>
      <c r="HF31" s="47"/>
      <c r="HG31" s="47"/>
      <c r="HH31" s="47"/>
      <c r="HI31" s="47"/>
      <c r="HJ31" s="47"/>
      <c r="HK31" s="47"/>
      <c r="HL31" s="47"/>
      <c r="HM31" s="47"/>
      <c r="HN31" s="47"/>
      <c r="HO31" s="47"/>
      <c r="HP31" s="47"/>
      <c r="HQ31" s="47"/>
      <c r="HR31" s="47"/>
      <c r="HS31" s="47"/>
      <c r="HT31" s="47"/>
      <c r="HU31" s="47"/>
      <c r="HV31" s="47"/>
      <c r="HW31" s="47"/>
      <c r="HX31" s="47"/>
      <c r="HY31" s="47"/>
      <c r="HZ31" s="47"/>
      <c r="IA31" s="47"/>
      <c r="IB31" s="47"/>
      <c r="IC31" s="47"/>
      <c r="ID31" s="47"/>
      <c r="IE31" s="47"/>
      <c r="IF31" s="47"/>
      <c r="IG31" s="47"/>
      <c r="IH31" s="47"/>
      <c r="II31" s="47"/>
      <c r="IJ31" s="47"/>
      <c r="IK31" s="47"/>
      <c r="IL31" s="47"/>
      <c r="IM31" s="47"/>
      <c r="IN31" s="47"/>
      <c r="IO31" s="47"/>
      <c r="IP31" s="47"/>
      <c r="IQ31" s="47"/>
      <c r="IR31" s="47"/>
      <c r="IS31" s="47"/>
      <c r="IT31" s="47"/>
      <c r="IU31" s="47"/>
      <c r="IV31" s="47"/>
      <c r="IW31" s="47"/>
      <c r="IX31" s="47"/>
    </row>
    <row r="32" spans="1:258" s="59" customFormat="1" ht="75.75" customHeight="1">
      <c r="A32" s="73"/>
      <c r="B32" s="75" t="s">
        <v>105</v>
      </c>
      <c r="C32" s="75" t="s">
        <v>89</v>
      </c>
      <c r="D32" s="75" t="s">
        <v>92</v>
      </c>
      <c r="E32" s="75" t="s">
        <v>108</v>
      </c>
      <c r="F32" s="75" t="s">
        <v>109</v>
      </c>
      <c r="G32" s="76">
        <v>100</v>
      </c>
      <c r="H32" s="77">
        <v>2720.52</v>
      </c>
      <c r="I32" s="79">
        <f t="shared" si="0"/>
        <v>27.205200000000001</v>
      </c>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c r="EN32" s="47"/>
      <c r="EO32" s="47"/>
      <c r="EP32" s="47"/>
      <c r="EQ32" s="47"/>
      <c r="ER32" s="47"/>
      <c r="ES32" s="47"/>
      <c r="ET32" s="47"/>
      <c r="EU32" s="47"/>
      <c r="EV32" s="47"/>
      <c r="EW32" s="47"/>
      <c r="EX32" s="47"/>
      <c r="EY32" s="47"/>
      <c r="EZ32" s="47"/>
      <c r="FA32" s="47"/>
      <c r="FB32" s="47"/>
      <c r="FC32" s="47"/>
      <c r="FD32" s="47"/>
      <c r="FE32" s="47"/>
      <c r="FF32" s="47"/>
      <c r="FG32" s="47"/>
      <c r="FH32" s="47"/>
      <c r="FI32" s="47"/>
      <c r="FJ32" s="47"/>
      <c r="FK32" s="47"/>
      <c r="FL32" s="47"/>
      <c r="FM32" s="47"/>
      <c r="FN32" s="47"/>
      <c r="FO32" s="47"/>
      <c r="FP32" s="47"/>
      <c r="FQ32" s="47"/>
      <c r="FR32" s="47"/>
      <c r="FS32" s="47"/>
      <c r="FT32" s="47"/>
      <c r="FU32" s="47"/>
      <c r="FV32" s="47"/>
      <c r="FW32" s="47"/>
      <c r="FX32" s="47"/>
      <c r="FY32" s="47"/>
      <c r="FZ32" s="47"/>
      <c r="GA32" s="47"/>
      <c r="GB32" s="47"/>
      <c r="GC32" s="47"/>
      <c r="GD32" s="47"/>
      <c r="GE32" s="47"/>
      <c r="GF32" s="47"/>
      <c r="GG32" s="47"/>
      <c r="GH32" s="47"/>
      <c r="GI32" s="47"/>
      <c r="GJ32" s="47"/>
      <c r="GK32" s="47"/>
      <c r="GL32" s="47"/>
      <c r="GM32" s="47"/>
      <c r="GN32" s="47"/>
      <c r="GO32" s="47"/>
      <c r="GP32" s="47"/>
      <c r="GQ32" s="47"/>
      <c r="GR32" s="47"/>
      <c r="GS32" s="47"/>
      <c r="GT32" s="47"/>
      <c r="GU32" s="47"/>
      <c r="GV32" s="47"/>
      <c r="GW32" s="47"/>
      <c r="GX32" s="47"/>
      <c r="GY32" s="47"/>
      <c r="GZ32" s="47"/>
      <c r="HA32" s="47"/>
      <c r="HB32" s="47"/>
      <c r="HC32" s="47"/>
      <c r="HD32" s="47"/>
      <c r="HE32" s="47"/>
      <c r="HF32" s="47"/>
      <c r="HG32" s="47"/>
      <c r="HH32" s="47"/>
      <c r="HI32" s="47"/>
      <c r="HJ32" s="47"/>
      <c r="HK32" s="47"/>
      <c r="HL32" s="47"/>
      <c r="HM32" s="47"/>
      <c r="HN32" s="47"/>
      <c r="HO32" s="47"/>
      <c r="HP32" s="47"/>
      <c r="HQ32" s="47"/>
      <c r="HR32" s="47"/>
      <c r="HS32" s="47"/>
      <c r="HT32" s="47"/>
      <c r="HU32" s="47"/>
      <c r="HV32" s="47"/>
      <c r="HW32" s="47"/>
      <c r="HX32" s="47"/>
      <c r="HY32" s="47"/>
      <c r="HZ32" s="47"/>
      <c r="IA32" s="47"/>
      <c r="IB32" s="47"/>
      <c r="IC32" s="47"/>
      <c r="ID32" s="47"/>
      <c r="IE32" s="47"/>
      <c r="IF32" s="47"/>
      <c r="IG32" s="47"/>
      <c r="IH32" s="47"/>
      <c r="II32" s="47"/>
      <c r="IJ32" s="47"/>
      <c r="IK32" s="47"/>
      <c r="IL32" s="47"/>
      <c r="IM32" s="47"/>
      <c r="IN32" s="47"/>
      <c r="IO32" s="47"/>
      <c r="IP32" s="47"/>
      <c r="IQ32" s="47"/>
      <c r="IR32" s="47"/>
      <c r="IS32" s="47"/>
      <c r="IT32" s="47"/>
      <c r="IU32" s="47"/>
      <c r="IV32" s="47"/>
      <c r="IW32" s="47"/>
      <c r="IX32" s="47"/>
    </row>
    <row r="33" spans="1:258" s="59" customFormat="1" ht="75.75" customHeight="1">
      <c r="A33" s="73"/>
      <c r="B33" s="75" t="s">
        <v>105</v>
      </c>
      <c r="C33" s="75" t="s">
        <v>89</v>
      </c>
      <c r="D33" s="75" t="s">
        <v>93</v>
      </c>
      <c r="E33" s="75" t="s">
        <v>108</v>
      </c>
      <c r="F33" s="75" t="s">
        <v>109</v>
      </c>
      <c r="G33" s="76">
        <v>150</v>
      </c>
      <c r="H33" s="77">
        <v>4080.78</v>
      </c>
      <c r="I33" s="79">
        <f t="shared" si="0"/>
        <v>27.205200000000001</v>
      </c>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7"/>
      <c r="EE33" s="47"/>
      <c r="EF33" s="47"/>
      <c r="EG33" s="47"/>
      <c r="EH33" s="47"/>
      <c r="EI33" s="47"/>
      <c r="EJ33" s="47"/>
      <c r="EK33" s="47"/>
      <c r="EL33" s="47"/>
      <c r="EM33" s="47"/>
      <c r="EN33" s="47"/>
      <c r="EO33" s="47"/>
      <c r="EP33" s="47"/>
      <c r="EQ33" s="47"/>
      <c r="ER33" s="47"/>
      <c r="ES33" s="47"/>
      <c r="ET33" s="47"/>
      <c r="EU33" s="47"/>
      <c r="EV33" s="47"/>
      <c r="EW33" s="47"/>
      <c r="EX33" s="47"/>
      <c r="EY33" s="47"/>
      <c r="EZ33" s="47"/>
      <c r="FA33" s="47"/>
      <c r="FB33" s="47"/>
      <c r="FC33" s="47"/>
      <c r="FD33" s="47"/>
      <c r="FE33" s="47"/>
      <c r="FF33" s="47"/>
      <c r="FG33" s="47"/>
      <c r="FH33" s="47"/>
      <c r="FI33" s="47"/>
      <c r="FJ33" s="47"/>
      <c r="FK33" s="47"/>
      <c r="FL33" s="47"/>
      <c r="FM33" s="47"/>
      <c r="FN33" s="47"/>
      <c r="FO33" s="47"/>
      <c r="FP33" s="47"/>
      <c r="FQ33" s="47"/>
      <c r="FR33" s="47"/>
      <c r="FS33" s="47"/>
      <c r="FT33" s="47"/>
      <c r="FU33" s="47"/>
      <c r="FV33" s="47"/>
      <c r="FW33" s="47"/>
      <c r="FX33" s="47"/>
      <c r="FY33" s="47"/>
      <c r="FZ33" s="47"/>
      <c r="GA33" s="47"/>
      <c r="GB33" s="47"/>
      <c r="GC33" s="47"/>
      <c r="GD33" s="47"/>
      <c r="GE33" s="47"/>
      <c r="GF33" s="47"/>
      <c r="GG33" s="47"/>
      <c r="GH33" s="47"/>
      <c r="GI33" s="47"/>
      <c r="GJ33" s="47"/>
      <c r="GK33" s="47"/>
      <c r="GL33" s="47"/>
      <c r="GM33" s="47"/>
      <c r="GN33" s="47"/>
      <c r="GO33" s="47"/>
      <c r="GP33" s="47"/>
      <c r="GQ33" s="47"/>
      <c r="GR33" s="47"/>
      <c r="GS33" s="47"/>
      <c r="GT33" s="47"/>
      <c r="GU33" s="47"/>
      <c r="GV33" s="47"/>
      <c r="GW33" s="47"/>
      <c r="GX33" s="47"/>
      <c r="GY33" s="47"/>
      <c r="GZ33" s="47"/>
      <c r="HA33" s="47"/>
      <c r="HB33" s="47"/>
      <c r="HC33" s="47"/>
      <c r="HD33" s="47"/>
      <c r="HE33" s="47"/>
      <c r="HF33" s="47"/>
      <c r="HG33" s="47"/>
      <c r="HH33" s="47"/>
      <c r="HI33" s="47"/>
      <c r="HJ33" s="47"/>
      <c r="HK33" s="47"/>
      <c r="HL33" s="47"/>
      <c r="HM33" s="47"/>
      <c r="HN33" s="47"/>
      <c r="HO33" s="47"/>
      <c r="HP33" s="47"/>
      <c r="HQ33" s="47"/>
      <c r="HR33" s="47"/>
      <c r="HS33" s="47"/>
      <c r="HT33" s="47"/>
      <c r="HU33" s="47"/>
      <c r="HV33" s="47"/>
      <c r="HW33" s="47"/>
      <c r="HX33" s="47"/>
      <c r="HY33" s="47"/>
      <c r="HZ33" s="47"/>
      <c r="IA33" s="47"/>
      <c r="IB33" s="47"/>
      <c r="IC33" s="47"/>
      <c r="ID33" s="47"/>
      <c r="IE33" s="47"/>
      <c r="IF33" s="47"/>
      <c r="IG33" s="47"/>
      <c r="IH33" s="47"/>
      <c r="II33" s="47"/>
      <c r="IJ33" s="47"/>
      <c r="IK33" s="47"/>
      <c r="IL33" s="47"/>
      <c r="IM33" s="47"/>
      <c r="IN33" s="47"/>
      <c r="IO33" s="47"/>
      <c r="IP33" s="47"/>
      <c r="IQ33" s="47"/>
      <c r="IR33" s="47"/>
      <c r="IS33" s="47"/>
      <c r="IT33" s="47"/>
      <c r="IU33" s="47"/>
      <c r="IV33" s="47"/>
      <c r="IW33" s="47"/>
      <c r="IX33" s="47"/>
    </row>
    <row r="34" spans="1:258" s="59" customFormat="1" ht="75.75" customHeight="1">
      <c r="A34" s="73"/>
      <c r="B34" s="75" t="s">
        <v>105</v>
      </c>
      <c r="C34" s="75" t="s">
        <v>89</v>
      </c>
      <c r="D34" s="75" t="s">
        <v>94</v>
      </c>
      <c r="E34" s="75" t="s">
        <v>108</v>
      </c>
      <c r="F34" s="75" t="s">
        <v>109</v>
      </c>
      <c r="G34" s="76">
        <v>200</v>
      </c>
      <c r="H34" s="77">
        <v>5441.04</v>
      </c>
      <c r="I34" s="79">
        <f t="shared" si="0"/>
        <v>27.205200000000001</v>
      </c>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Q34" s="47"/>
      <c r="DR34" s="47"/>
      <c r="DS34" s="47"/>
      <c r="DT34" s="47"/>
      <c r="DU34" s="47"/>
      <c r="DV34" s="47"/>
      <c r="DW34" s="47"/>
      <c r="DX34" s="47"/>
      <c r="DY34" s="47"/>
      <c r="DZ34" s="47"/>
      <c r="EA34" s="47"/>
      <c r="EB34" s="47"/>
      <c r="EC34" s="47"/>
      <c r="ED34" s="47"/>
      <c r="EE34" s="47"/>
      <c r="EF34" s="47"/>
      <c r="EG34" s="47"/>
      <c r="EH34" s="47"/>
      <c r="EI34" s="47"/>
      <c r="EJ34" s="47"/>
      <c r="EK34" s="47"/>
      <c r="EL34" s="47"/>
      <c r="EM34" s="47"/>
      <c r="EN34" s="47"/>
      <c r="EO34" s="47"/>
      <c r="EP34" s="47"/>
      <c r="EQ34" s="47"/>
      <c r="ER34" s="47"/>
      <c r="ES34" s="47"/>
      <c r="ET34" s="47"/>
      <c r="EU34" s="47"/>
      <c r="EV34" s="47"/>
      <c r="EW34" s="47"/>
      <c r="EX34" s="47"/>
      <c r="EY34" s="47"/>
      <c r="EZ34" s="47"/>
      <c r="FA34" s="47"/>
      <c r="FB34" s="47"/>
      <c r="FC34" s="47"/>
      <c r="FD34" s="47"/>
      <c r="FE34" s="47"/>
      <c r="FF34" s="47"/>
      <c r="FG34" s="47"/>
      <c r="FH34" s="47"/>
      <c r="FI34" s="47"/>
      <c r="FJ34" s="47"/>
      <c r="FK34" s="47"/>
      <c r="FL34" s="47"/>
      <c r="FM34" s="47"/>
      <c r="FN34" s="47"/>
      <c r="FO34" s="47"/>
      <c r="FP34" s="47"/>
      <c r="FQ34" s="47"/>
      <c r="FR34" s="47"/>
      <c r="FS34" s="47"/>
      <c r="FT34" s="47"/>
      <c r="FU34" s="47"/>
      <c r="FV34" s="47"/>
      <c r="FW34" s="47"/>
      <c r="FX34" s="47"/>
      <c r="FY34" s="47"/>
      <c r="FZ34" s="47"/>
      <c r="GA34" s="47"/>
      <c r="GB34" s="47"/>
      <c r="GC34" s="47"/>
      <c r="GD34" s="47"/>
      <c r="GE34" s="47"/>
      <c r="GF34" s="47"/>
      <c r="GG34" s="47"/>
      <c r="GH34" s="47"/>
      <c r="GI34" s="47"/>
      <c r="GJ34" s="47"/>
      <c r="GK34" s="47"/>
      <c r="GL34" s="47"/>
      <c r="GM34" s="47"/>
      <c r="GN34" s="47"/>
      <c r="GO34" s="47"/>
      <c r="GP34" s="47"/>
      <c r="GQ34" s="47"/>
      <c r="GR34" s="47"/>
      <c r="GS34" s="47"/>
      <c r="GT34" s="47"/>
      <c r="GU34" s="47"/>
      <c r="GV34" s="47"/>
      <c r="GW34" s="47"/>
      <c r="GX34" s="47"/>
      <c r="GY34" s="47"/>
      <c r="GZ34" s="47"/>
      <c r="HA34" s="47"/>
      <c r="HB34" s="47"/>
      <c r="HC34" s="47"/>
      <c r="HD34" s="47"/>
      <c r="HE34" s="47"/>
      <c r="HF34" s="47"/>
      <c r="HG34" s="47"/>
      <c r="HH34" s="47"/>
      <c r="HI34" s="47"/>
      <c r="HJ34" s="47"/>
      <c r="HK34" s="47"/>
      <c r="HL34" s="47"/>
      <c r="HM34" s="47"/>
      <c r="HN34" s="47"/>
      <c r="HO34" s="47"/>
      <c r="HP34" s="47"/>
      <c r="HQ34" s="47"/>
      <c r="HR34" s="47"/>
      <c r="HS34" s="47"/>
      <c r="HT34" s="47"/>
      <c r="HU34" s="47"/>
      <c r="HV34" s="47"/>
      <c r="HW34" s="47"/>
      <c r="HX34" s="47"/>
      <c r="HY34" s="47"/>
      <c r="HZ34" s="47"/>
      <c r="IA34" s="47"/>
      <c r="IB34" s="47"/>
      <c r="IC34" s="47"/>
      <c r="ID34" s="47"/>
      <c r="IE34" s="47"/>
      <c r="IF34" s="47"/>
      <c r="IG34" s="47"/>
      <c r="IH34" s="47"/>
      <c r="II34" s="47"/>
      <c r="IJ34" s="47"/>
      <c r="IK34" s="47"/>
      <c r="IL34" s="47"/>
      <c r="IM34" s="47"/>
      <c r="IN34" s="47"/>
      <c r="IO34" s="47"/>
      <c r="IP34" s="47"/>
      <c r="IQ34" s="47"/>
      <c r="IR34" s="47"/>
      <c r="IS34" s="47"/>
      <c r="IT34" s="47"/>
      <c r="IU34" s="47"/>
      <c r="IV34" s="47"/>
      <c r="IW34" s="47"/>
      <c r="IX34" s="47"/>
    </row>
    <row r="35" spans="1:258" s="59" customFormat="1" ht="75.75" customHeight="1">
      <c r="A35" s="73"/>
      <c r="B35" s="75" t="s">
        <v>105</v>
      </c>
      <c r="C35" s="75" t="s">
        <v>89</v>
      </c>
      <c r="D35" s="75" t="s">
        <v>95</v>
      </c>
      <c r="E35" s="75" t="s">
        <v>108</v>
      </c>
      <c r="F35" s="75" t="s">
        <v>109</v>
      </c>
      <c r="G35" s="76">
        <v>250</v>
      </c>
      <c r="H35" s="77">
        <v>6801.3</v>
      </c>
      <c r="I35" s="79">
        <f t="shared" si="0"/>
        <v>27.205200000000001</v>
      </c>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c r="DQ35" s="47"/>
      <c r="DR35" s="47"/>
      <c r="DS35" s="47"/>
      <c r="DT35" s="47"/>
      <c r="DU35" s="47"/>
      <c r="DV35" s="47"/>
      <c r="DW35" s="47"/>
      <c r="DX35" s="47"/>
      <c r="DY35" s="47"/>
      <c r="DZ35" s="47"/>
      <c r="EA35" s="47"/>
      <c r="EB35" s="47"/>
      <c r="EC35" s="47"/>
      <c r="ED35" s="47"/>
      <c r="EE35" s="47"/>
      <c r="EF35" s="47"/>
      <c r="EG35" s="47"/>
      <c r="EH35" s="47"/>
      <c r="EI35" s="47"/>
      <c r="EJ35" s="47"/>
      <c r="EK35" s="47"/>
      <c r="EL35" s="47"/>
      <c r="EM35" s="47"/>
      <c r="EN35" s="47"/>
      <c r="EO35" s="47"/>
      <c r="EP35" s="47"/>
      <c r="EQ35" s="47"/>
      <c r="ER35" s="47"/>
      <c r="ES35" s="47"/>
      <c r="ET35" s="47"/>
      <c r="EU35" s="47"/>
      <c r="EV35" s="47"/>
      <c r="EW35" s="47"/>
      <c r="EX35" s="47"/>
      <c r="EY35" s="47"/>
      <c r="EZ35" s="47"/>
      <c r="FA35" s="47"/>
      <c r="FB35" s="47"/>
      <c r="FC35" s="47"/>
      <c r="FD35" s="47"/>
      <c r="FE35" s="47"/>
      <c r="FF35" s="47"/>
      <c r="FG35" s="47"/>
      <c r="FH35" s="47"/>
      <c r="FI35" s="47"/>
      <c r="FJ35" s="47"/>
      <c r="FK35" s="47"/>
      <c r="FL35" s="47"/>
      <c r="FM35" s="47"/>
      <c r="FN35" s="47"/>
      <c r="FO35" s="47"/>
      <c r="FP35" s="47"/>
      <c r="FQ35" s="47"/>
      <c r="FR35" s="47"/>
      <c r="FS35" s="47"/>
      <c r="FT35" s="47"/>
      <c r="FU35" s="47"/>
      <c r="FV35" s="47"/>
      <c r="FW35" s="47"/>
      <c r="FX35" s="47"/>
      <c r="FY35" s="47"/>
      <c r="FZ35" s="47"/>
      <c r="GA35" s="47"/>
      <c r="GB35" s="47"/>
      <c r="GC35" s="47"/>
      <c r="GD35" s="47"/>
      <c r="GE35" s="47"/>
      <c r="GF35" s="47"/>
      <c r="GG35" s="47"/>
      <c r="GH35" s="47"/>
      <c r="GI35" s="47"/>
      <c r="GJ35" s="47"/>
      <c r="GK35" s="47"/>
      <c r="GL35" s="47"/>
      <c r="GM35" s="47"/>
      <c r="GN35" s="47"/>
      <c r="GO35" s="47"/>
      <c r="GP35" s="47"/>
      <c r="GQ35" s="47"/>
      <c r="GR35" s="47"/>
      <c r="GS35" s="47"/>
      <c r="GT35" s="47"/>
      <c r="GU35" s="47"/>
      <c r="GV35" s="47"/>
      <c r="GW35" s="47"/>
      <c r="GX35" s="47"/>
      <c r="GY35" s="47"/>
      <c r="GZ35" s="47"/>
      <c r="HA35" s="47"/>
      <c r="HB35" s="47"/>
      <c r="HC35" s="47"/>
      <c r="HD35" s="47"/>
      <c r="HE35" s="47"/>
      <c r="HF35" s="47"/>
      <c r="HG35" s="47"/>
      <c r="HH35" s="47"/>
      <c r="HI35" s="47"/>
      <c r="HJ35" s="47"/>
      <c r="HK35" s="47"/>
      <c r="HL35" s="47"/>
      <c r="HM35" s="47"/>
      <c r="HN35" s="47"/>
      <c r="HO35" s="47"/>
      <c r="HP35" s="47"/>
      <c r="HQ35" s="47"/>
      <c r="HR35" s="47"/>
      <c r="HS35" s="47"/>
      <c r="HT35" s="47"/>
      <c r="HU35" s="47"/>
      <c r="HV35" s="47"/>
      <c r="HW35" s="47"/>
      <c r="HX35" s="47"/>
      <c r="HY35" s="47"/>
      <c r="HZ35" s="47"/>
      <c r="IA35" s="47"/>
      <c r="IB35" s="47"/>
      <c r="IC35" s="47"/>
      <c r="ID35" s="47"/>
      <c r="IE35" s="47"/>
      <c r="IF35" s="47"/>
      <c r="IG35" s="47"/>
      <c r="IH35" s="47"/>
      <c r="II35" s="47"/>
      <c r="IJ35" s="47"/>
      <c r="IK35" s="47"/>
      <c r="IL35" s="47"/>
      <c r="IM35" s="47"/>
      <c r="IN35" s="47"/>
      <c r="IO35" s="47"/>
      <c r="IP35" s="47"/>
      <c r="IQ35" s="47"/>
      <c r="IR35" s="47"/>
      <c r="IS35" s="47"/>
      <c r="IT35" s="47"/>
      <c r="IU35" s="47"/>
      <c r="IV35" s="47"/>
      <c r="IW35" s="47"/>
      <c r="IX35" s="47"/>
    </row>
    <row r="36" spans="1:258" s="59" customFormat="1" ht="75.75" customHeight="1">
      <c r="A36" s="73"/>
      <c r="B36" s="75" t="s">
        <v>105</v>
      </c>
      <c r="C36" s="75" t="s">
        <v>89</v>
      </c>
      <c r="D36" s="75" t="s">
        <v>96</v>
      </c>
      <c r="E36" s="75" t="s">
        <v>108</v>
      </c>
      <c r="F36" s="75" t="s">
        <v>109</v>
      </c>
      <c r="G36" s="76">
        <v>500</v>
      </c>
      <c r="H36" s="77">
        <v>15068.3</v>
      </c>
      <c r="I36" s="79">
        <f t="shared" si="0"/>
        <v>30.136599999999998</v>
      </c>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47"/>
      <c r="FH36" s="47"/>
      <c r="FI36" s="47"/>
      <c r="FJ36" s="47"/>
      <c r="FK36" s="47"/>
      <c r="FL36" s="47"/>
      <c r="FM36" s="47"/>
      <c r="FN36" s="47"/>
      <c r="FO36" s="47"/>
      <c r="FP36" s="47"/>
      <c r="FQ36" s="47"/>
      <c r="FR36" s="47"/>
      <c r="FS36" s="47"/>
      <c r="FT36" s="47"/>
      <c r="FU36" s="47"/>
      <c r="FV36" s="47"/>
      <c r="FW36" s="47"/>
      <c r="FX36" s="47"/>
      <c r="FY36" s="47"/>
      <c r="FZ36" s="47"/>
      <c r="GA36" s="47"/>
      <c r="GB36" s="47"/>
      <c r="GC36" s="47"/>
      <c r="GD36" s="47"/>
      <c r="GE36" s="47"/>
      <c r="GF36" s="47"/>
      <c r="GG36" s="47"/>
      <c r="GH36" s="47"/>
      <c r="GI36" s="47"/>
      <c r="GJ36" s="47"/>
      <c r="GK36" s="47"/>
      <c r="GL36" s="47"/>
      <c r="GM36" s="47"/>
      <c r="GN36" s="47"/>
      <c r="GO36" s="47"/>
      <c r="GP36" s="47"/>
      <c r="GQ36" s="47"/>
      <c r="GR36" s="47"/>
      <c r="GS36" s="47"/>
      <c r="GT36" s="47"/>
      <c r="GU36" s="47"/>
      <c r="GV36" s="47"/>
      <c r="GW36" s="47"/>
      <c r="GX36" s="47"/>
      <c r="GY36" s="47"/>
      <c r="GZ36" s="47"/>
      <c r="HA36" s="47"/>
      <c r="HB36" s="47"/>
      <c r="HC36" s="47"/>
      <c r="HD36" s="47"/>
      <c r="HE36" s="47"/>
      <c r="HF36" s="47"/>
      <c r="HG36" s="47"/>
      <c r="HH36" s="47"/>
      <c r="HI36" s="47"/>
      <c r="HJ36" s="47"/>
      <c r="HK36" s="47"/>
      <c r="HL36" s="47"/>
      <c r="HM36" s="47"/>
      <c r="HN36" s="47"/>
      <c r="HO36" s="47"/>
      <c r="HP36" s="47"/>
      <c r="HQ36" s="47"/>
      <c r="HR36" s="47"/>
      <c r="HS36" s="47"/>
      <c r="HT36" s="47"/>
      <c r="HU36" s="47"/>
      <c r="HV36" s="47"/>
      <c r="HW36" s="47"/>
      <c r="HX36" s="47"/>
      <c r="HY36" s="47"/>
      <c r="HZ36" s="47"/>
      <c r="IA36" s="47"/>
      <c r="IB36" s="47"/>
      <c r="IC36" s="47"/>
      <c r="ID36" s="47"/>
      <c r="IE36" s="47"/>
      <c r="IF36" s="47"/>
      <c r="IG36" s="47"/>
      <c r="IH36" s="47"/>
      <c r="II36" s="47"/>
      <c r="IJ36" s="47"/>
      <c r="IK36" s="47"/>
      <c r="IL36" s="47"/>
      <c r="IM36" s="47"/>
      <c r="IN36" s="47"/>
      <c r="IO36" s="47"/>
      <c r="IP36" s="47"/>
      <c r="IQ36" s="47"/>
      <c r="IR36" s="47"/>
      <c r="IS36" s="47"/>
      <c r="IT36" s="47"/>
      <c r="IU36" s="47"/>
      <c r="IV36" s="47"/>
      <c r="IW36" s="47"/>
      <c r="IX36" s="47"/>
    </row>
    <row r="37" spans="1:258" s="59" customFormat="1" ht="75.75" customHeight="1">
      <c r="A37" s="73"/>
      <c r="B37" s="75" t="s">
        <v>105</v>
      </c>
      <c r="C37" s="75" t="s">
        <v>89</v>
      </c>
      <c r="D37" s="75" t="s">
        <v>97</v>
      </c>
      <c r="E37" s="75" t="s">
        <v>108</v>
      </c>
      <c r="F37" s="75" t="s">
        <v>109</v>
      </c>
      <c r="G37" s="76">
        <v>5</v>
      </c>
      <c r="H37" s="77">
        <v>143.51</v>
      </c>
      <c r="I37" s="79">
        <f t="shared" si="0"/>
        <v>28.701999999999998</v>
      </c>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c r="DQ37" s="47"/>
      <c r="DR37" s="47"/>
      <c r="DS37" s="47"/>
      <c r="DT37" s="47"/>
      <c r="DU37" s="47"/>
      <c r="DV37" s="47"/>
      <c r="DW37" s="47"/>
      <c r="DX37" s="47"/>
      <c r="DY37" s="47"/>
      <c r="DZ37" s="47"/>
      <c r="EA37" s="47"/>
      <c r="EB37" s="47"/>
      <c r="EC37" s="47"/>
      <c r="ED37" s="47"/>
      <c r="EE37" s="47"/>
      <c r="EF37" s="47"/>
      <c r="EG37" s="47"/>
      <c r="EH37" s="47"/>
      <c r="EI37" s="47"/>
      <c r="EJ37" s="47"/>
      <c r="EK37" s="47"/>
      <c r="EL37" s="47"/>
      <c r="EM37" s="47"/>
      <c r="EN37" s="47"/>
      <c r="EO37" s="47"/>
      <c r="EP37" s="47"/>
      <c r="EQ37" s="47"/>
      <c r="ER37" s="47"/>
      <c r="ES37" s="47"/>
      <c r="ET37" s="47"/>
      <c r="EU37" s="47"/>
      <c r="EV37" s="47"/>
      <c r="EW37" s="47"/>
      <c r="EX37" s="47"/>
      <c r="EY37" s="47"/>
      <c r="EZ37" s="47"/>
      <c r="FA37" s="47"/>
      <c r="FB37" s="47"/>
      <c r="FC37" s="47"/>
      <c r="FD37" s="47"/>
      <c r="FE37" s="47"/>
      <c r="FF37" s="47"/>
      <c r="FG37" s="47"/>
      <c r="FH37" s="47"/>
      <c r="FI37" s="47"/>
      <c r="FJ37" s="47"/>
      <c r="FK37" s="47"/>
      <c r="FL37" s="47"/>
      <c r="FM37" s="47"/>
      <c r="FN37" s="47"/>
      <c r="FO37" s="47"/>
      <c r="FP37" s="47"/>
      <c r="FQ37" s="47"/>
      <c r="FR37" s="47"/>
      <c r="FS37" s="47"/>
      <c r="FT37" s="47"/>
      <c r="FU37" s="47"/>
      <c r="FV37" s="47"/>
      <c r="FW37" s="47"/>
      <c r="FX37" s="47"/>
      <c r="FY37" s="47"/>
      <c r="FZ37" s="47"/>
      <c r="GA37" s="47"/>
      <c r="GB37" s="47"/>
      <c r="GC37" s="47"/>
      <c r="GD37" s="47"/>
      <c r="GE37" s="47"/>
      <c r="GF37" s="47"/>
      <c r="GG37" s="47"/>
      <c r="GH37" s="47"/>
      <c r="GI37" s="47"/>
      <c r="GJ37" s="47"/>
      <c r="GK37" s="47"/>
      <c r="GL37" s="47"/>
      <c r="GM37" s="47"/>
      <c r="GN37" s="47"/>
      <c r="GO37" s="47"/>
      <c r="GP37" s="47"/>
      <c r="GQ37" s="47"/>
      <c r="GR37" s="47"/>
      <c r="GS37" s="47"/>
      <c r="GT37" s="47"/>
      <c r="GU37" s="47"/>
      <c r="GV37" s="47"/>
      <c r="GW37" s="47"/>
      <c r="GX37" s="47"/>
      <c r="GY37" s="47"/>
      <c r="GZ37" s="47"/>
      <c r="HA37" s="47"/>
      <c r="HB37" s="47"/>
      <c r="HC37" s="47"/>
      <c r="HD37" s="47"/>
      <c r="HE37" s="47"/>
      <c r="HF37" s="47"/>
      <c r="HG37" s="47"/>
      <c r="HH37" s="47"/>
      <c r="HI37" s="47"/>
      <c r="HJ37" s="47"/>
      <c r="HK37" s="47"/>
      <c r="HL37" s="47"/>
      <c r="HM37" s="47"/>
      <c r="HN37" s="47"/>
      <c r="HO37" s="47"/>
      <c r="HP37" s="47"/>
      <c r="HQ37" s="47"/>
      <c r="HR37" s="47"/>
      <c r="HS37" s="47"/>
      <c r="HT37" s="47"/>
      <c r="HU37" s="47"/>
      <c r="HV37" s="47"/>
      <c r="HW37" s="47"/>
      <c r="HX37" s="47"/>
      <c r="HY37" s="47"/>
      <c r="HZ37" s="47"/>
      <c r="IA37" s="47"/>
      <c r="IB37" s="47"/>
      <c r="IC37" s="47"/>
      <c r="ID37" s="47"/>
      <c r="IE37" s="47"/>
      <c r="IF37" s="47"/>
      <c r="IG37" s="47"/>
      <c r="IH37" s="47"/>
      <c r="II37" s="47"/>
      <c r="IJ37" s="47"/>
      <c r="IK37" s="47"/>
      <c r="IL37" s="47"/>
      <c r="IM37" s="47"/>
      <c r="IN37" s="47"/>
      <c r="IO37" s="47"/>
      <c r="IP37" s="47"/>
      <c r="IQ37" s="47"/>
      <c r="IR37" s="47"/>
      <c r="IS37" s="47"/>
      <c r="IT37" s="47"/>
      <c r="IU37" s="47"/>
      <c r="IV37" s="47"/>
      <c r="IW37" s="47"/>
      <c r="IX37" s="47"/>
    </row>
    <row r="38" spans="1:258" s="59" customFormat="1" ht="71.25" customHeight="1">
      <c r="A38" s="73"/>
      <c r="B38" s="75" t="s">
        <v>106</v>
      </c>
      <c r="C38" s="75" t="s">
        <v>89</v>
      </c>
      <c r="D38" s="75" t="s">
        <v>91</v>
      </c>
      <c r="E38" s="75" t="s">
        <v>110</v>
      </c>
      <c r="F38" s="75" t="s">
        <v>111</v>
      </c>
      <c r="G38" s="76">
        <v>10</v>
      </c>
      <c r="H38" s="77">
        <v>429.4</v>
      </c>
      <c r="I38" s="79">
        <f t="shared" si="0"/>
        <v>42.94</v>
      </c>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c r="DQ38" s="47"/>
      <c r="DR38" s="47"/>
      <c r="DS38" s="47"/>
      <c r="DT38" s="47"/>
      <c r="DU38" s="47"/>
      <c r="DV38" s="47"/>
      <c r="DW38" s="47"/>
      <c r="DX38" s="47"/>
      <c r="DY38" s="47"/>
      <c r="DZ38" s="47"/>
      <c r="EA38" s="47"/>
      <c r="EB38" s="47"/>
      <c r="EC38" s="47"/>
      <c r="ED38" s="47"/>
      <c r="EE38" s="47"/>
      <c r="EF38" s="47"/>
      <c r="EG38" s="47"/>
      <c r="EH38" s="47"/>
      <c r="EI38" s="47"/>
      <c r="EJ38" s="47"/>
      <c r="EK38" s="47"/>
      <c r="EL38" s="47"/>
      <c r="EM38" s="47"/>
      <c r="EN38" s="47"/>
      <c r="EO38" s="47"/>
      <c r="EP38" s="47"/>
      <c r="EQ38" s="47"/>
      <c r="ER38" s="47"/>
      <c r="ES38" s="47"/>
      <c r="ET38" s="47"/>
      <c r="EU38" s="47"/>
      <c r="EV38" s="47"/>
      <c r="EW38" s="47"/>
      <c r="EX38" s="47"/>
      <c r="EY38" s="47"/>
      <c r="EZ38" s="47"/>
      <c r="FA38" s="47"/>
      <c r="FB38" s="47"/>
      <c r="FC38" s="47"/>
      <c r="FD38" s="47"/>
      <c r="FE38" s="47"/>
      <c r="FF38" s="47"/>
      <c r="FG38" s="47"/>
      <c r="FH38" s="47"/>
      <c r="FI38" s="47"/>
      <c r="FJ38" s="47"/>
      <c r="FK38" s="47"/>
      <c r="FL38" s="47"/>
      <c r="FM38" s="47"/>
      <c r="FN38" s="47"/>
      <c r="FO38" s="47"/>
      <c r="FP38" s="47"/>
      <c r="FQ38" s="47"/>
      <c r="FR38" s="47"/>
      <c r="FS38" s="47"/>
      <c r="FT38" s="47"/>
      <c r="FU38" s="47"/>
      <c r="FV38" s="47"/>
      <c r="FW38" s="47"/>
      <c r="FX38" s="47"/>
      <c r="FY38" s="47"/>
      <c r="FZ38" s="47"/>
      <c r="GA38" s="47"/>
      <c r="GB38" s="47"/>
      <c r="GC38" s="47"/>
      <c r="GD38" s="47"/>
      <c r="GE38" s="47"/>
      <c r="GF38" s="47"/>
      <c r="GG38" s="47"/>
      <c r="GH38" s="47"/>
      <c r="GI38" s="47"/>
      <c r="GJ38" s="47"/>
      <c r="GK38" s="47"/>
      <c r="GL38" s="47"/>
      <c r="GM38" s="47"/>
      <c r="GN38" s="47"/>
      <c r="GO38" s="47"/>
      <c r="GP38" s="47"/>
      <c r="GQ38" s="47"/>
      <c r="GR38" s="47"/>
      <c r="GS38" s="47"/>
      <c r="GT38" s="47"/>
      <c r="GU38" s="47"/>
      <c r="GV38" s="47"/>
      <c r="GW38" s="47"/>
      <c r="GX38" s="47"/>
      <c r="GY38" s="47"/>
      <c r="GZ38" s="47"/>
      <c r="HA38" s="47"/>
      <c r="HB38" s="47"/>
      <c r="HC38" s="47"/>
      <c r="HD38" s="47"/>
      <c r="HE38" s="47"/>
      <c r="HF38" s="47"/>
      <c r="HG38" s="47"/>
      <c r="HH38" s="47"/>
      <c r="HI38" s="47"/>
      <c r="HJ38" s="47"/>
      <c r="HK38" s="47"/>
      <c r="HL38" s="47"/>
      <c r="HM38" s="47"/>
      <c r="HN38" s="47"/>
      <c r="HO38" s="47"/>
      <c r="HP38" s="47"/>
      <c r="HQ38" s="47"/>
      <c r="HR38" s="47"/>
      <c r="HS38" s="47"/>
      <c r="HT38" s="47"/>
      <c r="HU38" s="47"/>
      <c r="HV38" s="47"/>
      <c r="HW38" s="47"/>
      <c r="HX38" s="47"/>
      <c r="HY38" s="47"/>
      <c r="HZ38" s="47"/>
      <c r="IA38" s="47"/>
      <c r="IB38" s="47"/>
      <c r="IC38" s="47"/>
      <c r="ID38" s="47"/>
      <c r="IE38" s="47"/>
      <c r="IF38" s="47"/>
      <c r="IG38" s="47"/>
      <c r="IH38" s="47"/>
      <c r="II38" s="47"/>
      <c r="IJ38" s="47"/>
      <c r="IK38" s="47"/>
      <c r="IL38" s="47"/>
      <c r="IM38" s="47"/>
      <c r="IN38" s="47"/>
      <c r="IO38" s="47"/>
      <c r="IP38" s="47"/>
      <c r="IQ38" s="47"/>
      <c r="IR38" s="47"/>
      <c r="IS38" s="47"/>
      <c r="IT38" s="47"/>
      <c r="IU38" s="47"/>
      <c r="IV38" s="47"/>
      <c r="IW38" s="47"/>
      <c r="IX38" s="47"/>
    </row>
    <row r="39" spans="1:258" s="59" customFormat="1" ht="71.25" customHeight="1">
      <c r="A39" s="73"/>
      <c r="B39" s="75" t="s">
        <v>106</v>
      </c>
      <c r="C39" s="75" t="s">
        <v>89</v>
      </c>
      <c r="D39" s="75" t="s">
        <v>91</v>
      </c>
      <c r="E39" s="75" t="s">
        <v>112</v>
      </c>
      <c r="F39" s="75" t="s">
        <v>111</v>
      </c>
      <c r="G39" s="76">
        <v>10</v>
      </c>
      <c r="H39" s="77">
        <v>429.4</v>
      </c>
      <c r="I39" s="79">
        <f t="shared" si="0"/>
        <v>42.94</v>
      </c>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c r="DQ39" s="47"/>
      <c r="DR39" s="47"/>
      <c r="DS39" s="47"/>
      <c r="DT39" s="47"/>
      <c r="DU39" s="47"/>
      <c r="DV39" s="47"/>
      <c r="DW39" s="47"/>
      <c r="DX39" s="47"/>
      <c r="DY39" s="47"/>
      <c r="DZ39" s="47"/>
      <c r="EA39" s="47"/>
      <c r="EB39" s="47"/>
      <c r="EC39" s="47"/>
      <c r="ED39" s="47"/>
      <c r="EE39" s="47"/>
      <c r="EF39" s="47"/>
      <c r="EG39" s="47"/>
      <c r="EH39" s="47"/>
      <c r="EI39" s="47"/>
      <c r="EJ39" s="47"/>
      <c r="EK39" s="47"/>
      <c r="EL39" s="47"/>
      <c r="EM39" s="47"/>
      <c r="EN39" s="47"/>
      <c r="EO39" s="47"/>
      <c r="EP39" s="47"/>
      <c r="EQ39" s="47"/>
      <c r="ER39" s="47"/>
      <c r="ES39" s="47"/>
      <c r="ET39" s="47"/>
      <c r="EU39" s="47"/>
      <c r="EV39" s="47"/>
      <c r="EW39" s="47"/>
      <c r="EX39" s="47"/>
      <c r="EY39" s="47"/>
      <c r="EZ39" s="47"/>
      <c r="FA39" s="47"/>
      <c r="FB39" s="47"/>
      <c r="FC39" s="47"/>
      <c r="FD39" s="47"/>
      <c r="FE39" s="47"/>
      <c r="FF39" s="47"/>
      <c r="FG39" s="47"/>
      <c r="FH39" s="47"/>
      <c r="FI39" s="47"/>
      <c r="FJ39" s="47"/>
      <c r="FK39" s="47"/>
      <c r="FL39" s="47"/>
      <c r="FM39" s="47"/>
      <c r="FN39" s="47"/>
      <c r="FO39" s="47"/>
      <c r="FP39" s="47"/>
      <c r="FQ39" s="47"/>
      <c r="FR39" s="47"/>
      <c r="FS39" s="47"/>
      <c r="FT39" s="47"/>
      <c r="FU39" s="47"/>
      <c r="FV39" s="47"/>
      <c r="FW39" s="47"/>
      <c r="FX39" s="47"/>
      <c r="FY39" s="47"/>
      <c r="FZ39" s="47"/>
      <c r="GA39" s="47"/>
      <c r="GB39" s="47"/>
      <c r="GC39" s="47"/>
      <c r="GD39" s="47"/>
      <c r="GE39" s="47"/>
      <c r="GF39" s="47"/>
      <c r="GG39" s="47"/>
      <c r="GH39" s="47"/>
      <c r="GI39" s="47"/>
      <c r="GJ39" s="47"/>
      <c r="GK39" s="47"/>
      <c r="GL39" s="47"/>
      <c r="GM39" s="47"/>
      <c r="GN39" s="47"/>
      <c r="GO39" s="47"/>
      <c r="GP39" s="47"/>
      <c r="GQ39" s="47"/>
      <c r="GR39" s="47"/>
      <c r="GS39" s="47"/>
      <c r="GT39" s="47"/>
      <c r="GU39" s="47"/>
      <c r="GV39" s="47"/>
      <c r="GW39" s="47"/>
      <c r="GX39" s="47"/>
      <c r="GY39" s="47"/>
      <c r="GZ39" s="47"/>
      <c r="HA39" s="47"/>
      <c r="HB39" s="47"/>
      <c r="HC39" s="47"/>
      <c r="HD39" s="47"/>
      <c r="HE39" s="47"/>
      <c r="HF39" s="47"/>
      <c r="HG39" s="47"/>
      <c r="HH39" s="47"/>
      <c r="HI39" s="47"/>
      <c r="HJ39" s="47"/>
      <c r="HK39" s="47"/>
      <c r="HL39" s="47"/>
      <c r="HM39" s="47"/>
      <c r="HN39" s="47"/>
      <c r="HO39" s="47"/>
      <c r="HP39" s="47"/>
      <c r="HQ39" s="47"/>
      <c r="HR39" s="47"/>
      <c r="HS39" s="47"/>
      <c r="HT39" s="47"/>
      <c r="HU39" s="47"/>
      <c r="HV39" s="47"/>
      <c r="HW39" s="47"/>
      <c r="HX39" s="47"/>
      <c r="HY39" s="47"/>
      <c r="HZ39" s="47"/>
      <c r="IA39" s="47"/>
      <c r="IB39" s="47"/>
      <c r="IC39" s="47"/>
      <c r="ID39" s="47"/>
      <c r="IE39" s="47"/>
      <c r="IF39" s="47"/>
      <c r="IG39" s="47"/>
      <c r="IH39" s="47"/>
      <c r="II39" s="47"/>
      <c r="IJ39" s="47"/>
      <c r="IK39" s="47"/>
      <c r="IL39" s="47"/>
      <c r="IM39" s="47"/>
      <c r="IN39" s="47"/>
      <c r="IO39" s="47"/>
      <c r="IP39" s="47"/>
      <c r="IQ39" s="47"/>
      <c r="IR39" s="47"/>
      <c r="IS39" s="47"/>
      <c r="IT39" s="47"/>
      <c r="IU39" s="47"/>
      <c r="IV39" s="47"/>
      <c r="IW39" s="47"/>
      <c r="IX39" s="47"/>
    </row>
    <row r="40" spans="1:258" s="59" customFormat="1" ht="71.25" customHeight="1">
      <c r="A40" s="73"/>
      <c r="B40" s="75" t="s">
        <v>106</v>
      </c>
      <c r="C40" s="75" t="s">
        <v>89</v>
      </c>
      <c r="D40" s="75" t="s">
        <v>98</v>
      </c>
      <c r="E40" s="75" t="s">
        <v>110</v>
      </c>
      <c r="F40" s="75" t="s">
        <v>113</v>
      </c>
      <c r="G40" s="76">
        <v>5</v>
      </c>
      <c r="H40" s="77">
        <v>228.5</v>
      </c>
      <c r="I40" s="74">
        <f t="shared" si="0"/>
        <v>45.7</v>
      </c>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47"/>
      <c r="EL40" s="47"/>
      <c r="EM40" s="47"/>
      <c r="EN40" s="47"/>
      <c r="EO40" s="47"/>
      <c r="EP40" s="47"/>
      <c r="EQ40" s="47"/>
      <c r="ER40" s="47"/>
      <c r="ES40" s="47"/>
      <c r="ET40" s="47"/>
      <c r="EU40" s="47"/>
      <c r="EV40" s="47"/>
      <c r="EW40" s="47"/>
      <c r="EX40" s="47"/>
      <c r="EY40" s="47"/>
      <c r="EZ40" s="47"/>
      <c r="FA40" s="47"/>
      <c r="FB40" s="47"/>
      <c r="FC40" s="47"/>
      <c r="FD40" s="47"/>
      <c r="FE40" s="47"/>
      <c r="FF40" s="47"/>
      <c r="FG40" s="47"/>
      <c r="FH40" s="47"/>
      <c r="FI40" s="47"/>
      <c r="FJ40" s="47"/>
      <c r="FK40" s="47"/>
      <c r="FL40" s="47"/>
      <c r="FM40" s="47"/>
      <c r="FN40" s="47"/>
      <c r="FO40" s="47"/>
      <c r="FP40" s="47"/>
      <c r="FQ40" s="47"/>
      <c r="FR40" s="47"/>
      <c r="FS40" s="47"/>
      <c r="FT40" s="47"/>
      <c r="FU40" s="47"/>
      <c r="FV40" s="47"/>
      <c r="FW40" s="47"/>
      <c r="FX40" s="47"/>
      <c r="FY40" s="47"/>
      <c r="FZ40" s="47"/>
      <c r="GA40" s="47"/>
      <c r="GB40" s="47"/>
      <c r="GC40" s="47"/>
      <c r="GD40" s="47"/>
      <c r="GE40" s="47"/>
      <c r="GF40" s="47"/>
      <c r="GG40" s="47"/>
      <c r="GH40" s="47"/>
      <c r="GI40" s="47"/>
      <c r="GJ40" s="47"/>
      <c r="GK40" s="47"/>
      <c r="GL40" s="47"/>
      <c r="GM40" s="47"/>
      <c r="GN40" s="47"/>
      <c r="GO40" s="47"/>
      <c r="GP40" s="47"/>
      <c r="GQ40" s="47"/>
      <c r="GR40" s="47"/>
      <c r="GS40" s="47"/>
      <c r="GT40" s="47"/>
      <c r="GU40" s="47"/>
      <c r="GV40" s="47"/>
      <c r="GW40" s="47"/>
      <c r="GX40" s="47"/>
      <c r="GY40" s="47"/>
      <c r="GZ40" s="47"/>
      <c r="HA40" s="47"/>
      <c r="HB40" s="47"/>
      <c r="HC40" s="47"/>
      <c r="HD40" s="47"/>
      <c r="HE40" s="47"/>
      <c r="HF40" s="47"/>
      <c r="HG40" s="47"/>
      <c r="HH40" s="47"/>
      <c r="HI40" s="47"/>
      <c r="HJ40" s="47"/>
      <c r="HK40" s="47"/>
      <c r="HL40" s="47"/>
      <c r="HM40" s="47"/>
      <c r="HN40" s="47"/>
      <c r="HO40" s="47"/>
      <c r="HP40" s="47"/>
      <c r="HQ40" s="47"/>
      <c r="HR40" s="47"/>
      <c r="HS40" s="47"/>
      <c r="HT40" s="47"/>
      <c r="HU40" s="47"/>
      <c r="HV40" s="47"/>
      <c r="HW40" s="47"/>
      <c r="HX40" s="47"/>
      <c r="HY40" s="47"/>
      <c r="HZ40" s="47"/>
      <c r="IA40" s="47"/>
      <c r="IB40" s="47"/>
      <c r="IC40" s="47"/>
      <c r="ID40" s="47"/>
      <c r="IE40" s="47"/>
      <c r="IF40" s="47"/>
      <c r="IG40" s="47"/>
      <c r="IH40" s="47"/>
      <c r="II40" s="47"/>
      <c r="IJ40" s="47"/>
      <c r="IK40" s="47"/>
      <c r="IL40" s="47"/>
      <c r="IM40" s="47"/>
      <c r="IN40" s="47"/>
      <c r="IO40" s="47"/>
      <c r="IP40" s="47"/>
      <c r="IQ40" s="47"/>
      <c r="IR40" s="47"/>
      <c r="IS40" s="47"/>
      <c r="IT40" s="47"/>
      <c r="IU40" s="47"/>
      <c r="IV40" s="47"/>
      <c r="IW40" s="47"/>
      <c r="IX40" s="47"/>
    </row>
    <row r="41" spans="1:258" s="59" customFormat="1" ht="71.25" customHeight="1">
      <c r="A41" s="73"/>
      <c r="B41" s="75" t="s">
        <v>106</v>
      </c>
      <c r="C41" s="75" t="s">
        <v>89</v>
      </c>
      <c r="D41" s="75" t="s">
        <v>98</v>
      </c>
      <c r="E41" s="75" t="s">
        <v>112</v>
      </c>
      <c r="F41" s="75" t="s">
        <v>113</v>
      </c>
      <c r="G41" s="76">
        <v>5</v>
      </c>
      <c r="H41" s="77">
        <v>228.5</v>
      </c>
      <c r="I41" s="74">
        <f t="shared" si="0"/>
        <v>45.7</v>
      </c>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c r="DQ41" s="47"/>
      <c r="DR41" s="47"/>
      <c r="DS41" s="47"/>
      <c r="DT41" s="47"/>
      <c r="DU41" s="47"/>
      <c r="DV41" s="47"/>
      <c r="DW41" s="47"/>
      <c r="DX41" s="47"/>
      <c r="DY41" s="47"/>
      <c r="DZ41" s="47"/>
      <c r="EA41" s="47"/>
      <c r="EB41" s="47"/>
      <c r="EC41" s="47"/>
      <c r="ED41" s="47"/>
      <c r="EE41" s="47"/>
      <c r="EF41" s="47"/>
      <c r="EG41" s="47"/>
      <c r="EH41" s="47"/>
      <c r="EI41" s="47"/>
      <c r="EJ41" s="47"/>
      <c r="EK41" s="47"/>
      <c r="EL41" s="47"/>
      <c r="EM41" s="47"/>
      <c r="EN41" s="47"/>
      <c r="EO41" s="47"/>
      <c r="EP41" s="47"/>
      <c r="EQ41" s="47"/>
      <c r="ER41" s="47"/>
      <c r="ES41" s="47"/>
      <c r="ET41" s="47"/>
      <c r="EU41" s="47"/>
      <c r="EV41" s="47"/>
      <c r="EW41" s="47"/>
      <c r="EX41" s="47"/>
      <c r="EY41" s="47"/>
      <c r="EZ41" s="47"/>
      <c r="FA41" s="47"/>
      <c r="FB41" s="47"/>
      <c r="FC41" s="47"/>
      <c r="FD41" s="47"/>
      <c r="FE41" s="47"/>
      <c r="FF41" s="47"/>
      <c r="FG41" s="47"/>
      <c r="FH41" s="47"/>
      <c r="FI41" s="47"/>
      <c r="FJ41" s="47"/>
      <c r="FK41" s="47"/>
      <c r="FL41" s="47"/>
      <c r="FM41" s="47"/>
      <c r="FN41" s="47"/>
      <c r="FO41" s="47"/>
      <c r="FP41" s="47"/>
      <c r="FQ41" s="47"/>
      <c r="FR41" s="47"/>
      <c r="FS41" s="47"/>
      <c r="FT41" s="47"/>
      <c r="FU41" s="47"/>
      <c r="FV41" s="47"/>
      <c r="FW41" s="47"/>
      <c r="FX41" s="47"/>
      <c r="FY41" s="47"/>
      <c r="FZ41" s="47"/>
      <c r="GA41" s="47"/>
      <c r="GB41" s="47"/>
      <c r="GC41" s="47"/>
      <c r="GD41" s="47"/>
      <c r="GE41" s="47"/>
      <c r="GF41" s="47"/>
      <c r="GG41" s="47"/>
      <c r="GH41" s="47"/>
      <c r="GI41" s="47"/>
      <c r="GJ41" s="47"/>
      <c r="GK41" s="47"/>
      <c r="GL41" s="47"/>
      <c r="GM41" s="47"/>
      <c r="GN41" s="47"/>
      <c r="GO41" s="47"/>
      <c r="GP41" s="47"/>
      <c r="GQ41" s="47"/>
      <c r="GR41" s="47"/>
      <c r="GS41" s="47"/>
      <c r="GT41" s="47"/>
      <c r="GU41" s="47"/>
      <c r="GV41" s="47"/>
      <c r="GW41" s="47"/>
      <c r="GX41" s="47"/>
      <c r="GY41" s="47"/>
      <c r="GZ41" s="47"/>
      <c r="HA41" s="47"/>
      <c r="HB41" s="47"/>
      <c r="HC41" s="47"/>
      <c r="HD41" s="47"/>
      <c r="HE41" s="47"/>
      <c r="HF41" s="47"/>
      <c r="HG41" s="47"/>
      <c r="HH41" s="47"/>
      <c r="HI41" s="47"/>
      <c r="HJ41" s="47"/>
      <c r="HK41" s="47"/>
      <c r="HL41" s="47"/>
      <c r="HM41" s="47"/>
      <c r="HN41" s="47"/>
      <c r="HO41" s="47"/>
      <c r="HP41" s="47"/>
      <c r="HQ41" s="47"/>
      <c r="HR41" s="47"/>
      <c r="HS41" s="47"/>
      <c r="HT41" s="47"/>
      <c r="HU41" s="47"/>
      <c r="HV41" s="47"/>
      <c r="HW41" s="47"/>
      <c r="HX41" s="47"/>
      <c r="HY41" s="47"/>
      <c r="HZ41" s="47"/>
      <c r="IA41" s="47"/>
      <c r="IB41" s="47"/>
      <c r="IC41" s="47"/>
      <c r="ID41" s="47"/>
      <c r="IE41" s="47"/>
      <c r="IF41" s="47"/>
      <c r="IG41" s="47"/>
      <c r="IH41" s="47"/>
      <c r="II41" s="47"/>
      <c r="IJ41" s="47"/>
      <c r="IK41" s="47"/>
      <c r="IL41" s="47"/>
      <c r="IM41" s="47"/>
      <c r="IN41" s="47"/>
      <c r="IO41" s="47"/>
      <c r="IP41" s="47"/>
      <c r="IQ41" s="47"/>
      <c r="IR41" s="47"/>
      <c r="IS41" s="47"/>
      <c r="IT41" s="47"/>
      <c r="IU41" s="47"/>
      <c r="IV41" s="47"/>
      <c r="IW41" s="47"/>
      <c r="IX41" s="47"/>
    </row>
    <row r="42" spans="1:258" s="59" customFormat="1" ht="71.25" customHeight="1">
      <c r="A42" s="73"/>
      <c r="B42" s="75" t="s">
        <v>106</v>
      </c>
      <c r="C42" s="75" t="s">
        <v>89</v>
      </c>
      <c r="D42" s="75" t="s">
        <v>99</v>
      </c>
      <c r="E42" s="75" t="s">
        <v>110</v>
      </c>
      <c r="F42" s="75" t="s">
        <v>114</v>
      </c>
      <c r="G42" s="76">
        <v>100</v>
      </c>
      <c r="H42" s="77">
        <v>8643.9</v>
      </c>
      <c r="I42" s="74">
        <f t="shared" si="0"/>
        <v>86.438999999999993</v>
      </c>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c r="DQ42" s="47"/>
      <c r="DR42" s="47"/>
      <c r="DS42" s="47"/>
      <c r="DT42" s="47"/>
      <c r="DU42" s="47"/>
      <c r="DV42" s="47"/>
      <c r="DW42" s="47"/>
      <c r="DX42" s="47"/>
      <c r="DY42" s="47"/>
      <c r="DZ42" s="47"/>
      <c r="EA42" s="47"/>
      <c r="EB42" s="47"/>
      <c r="EC42" s="47"/>
      <c r="ED42" s="47"/>
      <c r="EE42" s="47"/>
      <c r="EF42" s="47"/>
      <c r="EG42" s="47"/>
      <c r="EH42" s="47"/>
      <c r="EI42" s="47"/>
      <c r="EJ42" s="47"/>
      <c r="EK42" s="47"/>
      <c r="EL42" s="47"/>
      <c r="EM42" s="47"/>
      <c r="EN42" s="47"/>
      <c r="EO42" s="47"/>
      <c r="EP42" s="47"/>
      <c r="EQ42" s="47"/>
      <c r="ER42" s="47"/>
      <c r="ES42" s="47"/>
      <c r="ET42" s="47"/>
      <c r="EU42" s="47"/>
      <c r="EV42" s="47"/>
      <c r="EW42" s="47"/>
      <c r="EX42" s="47"/>
      <c r="EY42" s="47"/>
      <c r="EZ42" s="47"/>
      <c r="FA42" s="47"/>
      <c r="FB42" s="47"/>
      <c r="FC42" s="47"/>
      <c r="FD42" s="47"/>
      <c r="FE42" s="47"/>
      <c r="FF42" s="47"/>
      <c r="FG42" s="47"/>
      <c r="FH42" s="47"/>
      <c r="FI42" s="47"/>
      <c r="FJ42" s="47"/>
      <c r="FK42" s="47"/>
      <c r="FL42" s="47"/>
      <c r="FM42" s="47"/>
      <c r="FN42" s="47"/>
      <c r="FO42" s="47"/>
      <c r="FP42" s="47"/>
      <c r="FQ42" s="47"/>
      <c r="FR42" s="47"/>
      <c r="FS42" s="47"/>
      <c r="FT42" s="47"/>
      <c r="FU42" s="47"/>
      <c r="FV42" s="47"/>
      <c r="FW42" s="47"/>
      <c r="FX42" s="47"/>
      <c r="FY42" s="47"/>
      <c r="FZ42" s="47"/>
      <c r="GA42" s="47"/>
      <c r="GB42" s="47"/>
      <c r="GC42" s="47"/>
      <c r="GD42" s="47"/>
      <c r="GE42" s="47"/>
      <c r="GF42" s="47"/>
      <c r="GG42" s="47"/>
      <c r="GH42" s="47"/>
      <c r="GI42" s="47"/>
      <c r="GJ42" s="47"/>
      <c r="GK42" s="47"/>
      <c r="GL42" s="47"/>
      <c r="GM42" s="47"/>
      <c r="GN42" s="47"/>
      <c r="GO42" s="47"/>
      <c r="GP42" s="47"/>
      <c r="GQ42" s="47"/>
      <c r="GR42" s="47"/>
      <c r="GS42" s="47"/>
      <c r="GT42" s="47"/>
      <c r="GU42" s="47"/>
      <c r="GV42" s="47"/>
      <c r="GW42" s="47"/>
      <c r="GX42" s="47"/>
      <c r="GY42" s="47"/>
      <c r="GZ42" s="47"/>
      <c r="HA42" s="47"/>
      <c r="HB42" s="47"/>
      <c r="HC42" s="47"/>
      <c r="HD42" s="47"/>
      <c r="HE42" s="47"/>
      <c r="HF42" s="47"/>
      <c r="HG42" s="47"/>
      <c r="HH42" s="47"/>
      <c r="HI42" s="47"/>
      <c r="HJ42" s="47"/>
      <c r="HK42" s="47"/>
      <c r="HL42" s="47"/>
      <c r="HM42" s="47"/>
      <c r="HN42" s="47"/>
      <c r="HO42" s="47"/>
      <c r="HP42" s="47"/>
      <c r="HQ42" s="47"/>
      <c r="HR42" s="47"/>
      <c r="HS42" s="47"/>
      <c r="HT42" s="47"/>
      <c r="HU42" s="47"/>
      <c r="HV42" s="47"/>
      <c r="HW42" s="47"/>
      <c r="HX42" s="47"/>
      <c r="HY42" s="47"/>
      <c r="HZ42" s="47"/>
      <c r="IA42" s="47"/>
      <c r="IB42" s="47"/>
      <c r="IC42" s="47"/>
      <c r="ID42" s="47"/>
      <c r="IE42" s="47"/>
      <c r="IF42" s="47"/>
      <c r="IG42" s="47"/>
      <c r="IH42" s="47"/>
      <c r="II42" s="47"/>
      <c r="IJ42" s="47"/>
      <c r="IK42" s="47"/>
      <c r="IL42" s="47"/>
      <c r="IM42" s="47"/>
      <c r="IN42" s="47"/>
      <c r="IO42" s="47"/>
      <c r="IP42" s="47"/>
      <c r="IQ42" s="47"/>
      <c r="IR42" s="47"/>
      <c r="IS42" s="47"/>
      <c r="IT42" s="47"/>
      <c r="IU42" s="47"/>
      <c r="IV42" s="47"/>
      <c r="IW42" s="47"/>
      <c r="IX42" s="47"/>
    </row>
    <row r="43" spans="1:258" s="59" customFormat="1" ht="71.25" customHeight="1">
      <c r="A43" s="73"/>
      <c r="B43" s="75" t="s">
        <v>106</v>
      </c>
      <c r="C43" s="75" t="s">
        <v>89</v>
      </c>
      <c r="D43" s="75" t="s">
        <v>99</v>
      </c>
      <c r="E43" s="75" t="s">
        <v>112</v>
      </c>
      <c r="F43" s="75" t="s">
        <v>114</v>
      </c>
      <c r="G43" s="76">
        <v>100</v>
      </c>
      <c r="H43" s="77">
        <v>8643.9</v>
      </c>
      <c r="I43" s="74">
        <f t="shared" si="0"/>
        <v>86.438999999999993</v>
      </c>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c r="DQ43" s="47"/>
      <c r="DR43" s="47"/>
      <c r="DS43" s="47"/>
      <c r="DT43" s="47"/>
      <c r="DU43" s="47"/>
      <c r="DV43" s="47"/>
      <c r="DW43" s="47"/>
      <c r="DX43" s="47"/>
      <c r="DY43" s="47"/>
      <c r="DZ43" s="47"/>
      <c r="EA43" s="47"/>
      <c r="EB43" s="47"/>
      <c r="EC43" s="47"/>
      <c r="ED43" s="47"/>
      <c r="EE43" s="47"/>
      <c r="EF43" s="47"/>
      <c r="EG43" s="47"/>
      <c r="EH43" s="47"/>
      <c r="EI43" s="47"/>
      <c r="EJ43" s="47"/>
      <c r="EK43" s="47"/>
      <c r="EL43" s="47"/>
      <c r="EM43" s="47"/>
      <c r="EN43" s="47"/>
      <c r="EO43" s="47"/>
      <c r="EP43" s="47"/>
      <c r="EQ43" s="47"/>
      <c r="ER43" s="47"/>
      <c r="ES43" s="47"/>
      <c r="ET43" s="47"/>
      <c r="EU43" s="47"/>
      <c r="EV43" s="47"/>
      <c r="EW43" s="47"/>
      <c r="EX43" s="47"/>
      <c r="EY43" s="47"/>
      <c r="EZ43" s="47"/>
      <c r="FA43" s="47"/>
      <c r="FB43" s="47"/>
      <c r="FC43" s="47"/>
      <c r="FD43" s="47"/>
      <c r="FE43" s="47"/>
      <c r="FF43" s="47"/>
      <c r="FG43" s="47"/>
      <c r="FH43" s="47"/>
      <c r="FI43" s="47"/>
      <c r="FJ43" s="47"/>
      <c r="FK43" s="47"/>
      <c r="FL43" s="47"/>
      <c r="FM43" s="47"/>
      <c r="FN43" s="47"/>
      <c r="FO43" s="47"/>
      <c r="FP43" s="47"/>
      <c r="FQ43" s="47"/>
      <c r="FR43" s="47"/>
      <c r="FS43" s="47"/>
      <c r="FT43" s="47"/>
      <c r="FU43" s="47"/>
      <c r="FV43" s="47"/>
      <c r="FW43" s="47"/>
      <c r="FX43" s="47"/>
      <c r="FY43" s="47"/>
      <c r="FZ43" s="47"/>
      <c r="GA43" s="47"/>
      <c r="GB43" s="47"/>
      <c r="GC43" s="47"/>
      <c r="GD43" s="47"/>
      <c r="GE43" s="47"/>
      <c r="GF43" s="47"/>
      <c r="GG43" s="47"/>
      <c r="GH43" s="47"/>
      <c r="GI43" s="47"/>
      <c r="GJ43" s="47"/>
      <c r="GK43" s="47"/>
      <c r="GL43" s="47"/>
      <c r="GM43" s="47"/>
      <c r="GN43" s="47"/>
      <c r="GO43" s="47"/>
      <c r="GP43" s="47"/>
      <c r="GQ43" s="47"/>
      <c r="GR43" s="47"/>
      <c r="GS43" s="47"/>
      <c r="GT43" s="47"/>
      <c r="GU43" s="47"/>
      <c r="GV43" s="47"/>
      <c r="GW43" s="47"/>
      <c r="GX43" s="47"/>
      <c r="GY43" s="47"/>
      <c r="GZ43" s="47"/>
      <c r="HA43" s="47"/>
      <c r="HB43" s="47"/>
      <c r="HC43" s="47"/>
      <c r="HD43" s="47"/>
      <c r="HE43" s="47"/>
      <c r="HF43" s="47"/>
      <c r="HG43" s="47"/>
      <c r="HH43" s="47"/>
      <c r="HI43" s="47"/>
      <c r="HJ43" s="47"/>
      <c r="HK43" s="47"/>
      <c r="HL43" s="47"/>
      <c r="HM43" s="47"/>
      <c r="HN43" s="47"/>
      <c r="HO43" s="47"/>
      <c r="HP43" s="47"/>
      <c r="HQ43" s="47"/>
      <c r="HR43" s="47"/>
      <c r="HS43" s="47"/>
      <c r="HT43" s="47"/>
      <c r="HU43" s="47"/>
      <c r="HV43" s="47"/>
      <c r="HW43" s="47"/>
      <c r="HX43" s="47"/>
      <c r="HY43" s="47"/>
      <c r="HZ43" s="47"/>
      <c r="IA43" s="47"/>
      <c r="IB43" s="47"/>
      <c r="IC43" s="47"/>
      <c r="ID43" s="47"/>
      <c r="IE43" s="47"/>
      <c r="IF43" s="47"/>
      <c r="IG43" s="47"/>
      <c r="IH43" s="47"/>
      <c r="II43" s="47"/>
      <c r="IJ43" s="47"/>
      <c r="IK43" s="47"/>
      <c r="IL43" s="47"/>
      <c r="IM43" s="47"/>
      <c r="IN43" s="47"/>
      <c r="IO43" s="47"/>
      <c r="IP43" s="47"/>
      <c r="IQ43" s="47"/>
      <c r="IR43" s="47"/>
      <c r="IS43" s="47"/>
      <c r="IT43" s="47"/>
      <c r="IU43" s="47"/>
      <c r="IV43" s="47"/>
      <c r="IW43" s="47"/>
      <c r="IX43" s="47"/>
    </row>
    <row r="44" spans="1:258" s="59" customFormat="1" ht="59.25" customHeight="1">
      <c r="A44" s="73"/>
      <c r="B44" s="75" t="s">
        <v>107</v>
      </c>
      <c r="C44" s="75" t="s">
        <v>89</v>
      </c>
      <c r="D44" s="75" t="s">
        <v>100</v>
      </c>
      <c r="E44" s="75" t="s">
        <v>112</v>
      </c>
      <c r="F44" s="75" t="s">
        <v>115</v>
      </c>
      <c r="G44" s="76">
        <v>5</v>
      </c>
      <c r="H44" s="77">
        <v>228.5</v>
      </c>
      <c r="I44" s="74">
        <f t="shared" si="0"/>
        <v>45.7</v>
      </c>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47"/>
      <c r="EM44" s="47"/>
      <c r="EN44" s="47"/>
      <c r="EO44" s="47"/>
      <c r="EP44" s="47"/>
      <c r="EQ44" s="47"/>
      <c r="ER44" s="47"/>
      <c r="ES44" s="47"/>
      <c r="ET44" s="47"/>
      <c r="EU44" s="47"/>
      <c r="EV44" s="47"/>
      <c r="EW44" s="47"/>
      <c r="EX44" s="47"/>
      <c r="EY44" s="47"/>
      <c r="EZ44" s="47"/>
      <c r="FA44" s="47"/>
      <c r="FB44" s="47"/>
      <c r="FC44" s="47"/>
      <c r="FD44" s="47"/>
      <c r="FE44" s="47"/>
      <c r="FF44" s="47"/>
      <c r="FG44" s="47"/>
      <c r="FH44" s="47"/>
      <c r="FI44" s="47"/>
      <c r="FJ44" s="47"/>
      <c r="FK44" s="47"/>
      <c r="FL44" s="47"/>
      <c r="FM44" s="47"/>
      <c r="FN44" s="47"/>
      <c r="FO44" s="47"/>
      <c r="FP44" s="47"/>
      <c r="FQ44" s="47"/>
      <c r="FR44" s="47"/>
      <c r="FS44" s="47"/>
      <c r="FT44" s="47"/>
      <c r="FU44" s="47"/>
      <c r="FV44" s="47"/>
      <c r="FW44" s="47"/>
      <c r="FX44" s="47"/>
      <c r="FY44" s="47"/>
      <c r="FZ44" s="47"/>
      <c r="GA44" s="47"/>
      <c r="GB44" s="47"/>
      <c r="GC44" s="47"/>
      <c r="GD44" s="47"/>
      <c r="GE44" s="47"/>
      <c r="GF44" s="47"/>
      <c r="GG44" s="47"/>
      <c r="GH44" s="47"/>
      <c r="GI44" s="47"/>
      <c r="GJ44" s="47"/>
      <c r="GK44" s="47"/>
      <c r="GL44" s="47"/>
      <c r="GM44" s="47"/>
      <c r="GN44" s="47"/>
      <c r="GO44" s="47"/>
      <c r="GP44" s="47"/>
      <c r="GQ44" s="47"/>
      <c r="GR44" s="47"/>
      <c r="GS44" s="47"/>
      <c r="GT44" s="47"/>
      <c r="GU44" s="47"/>
      <c r="GV44" s="47"/>
      <c r="GW44" s="47"/>
      <c r="GX44" s="47"/>
      <c r="GY44" s="47"/>
      <c r="GZ44" s="47"/>
      <c r="HA44" s="47"/>
      <c r="HB44" s="47"/>
      <c r="HC44" s="47"/>
      <c r="HD44" s="47"/>
      <c r="HE44" s="47"/>
      <c r="HF44" s="47"/>
      <c r="HG44" s="47"/>
      <c r="HH44" s="47"/>
      <c r="HI44" s="47"/>
      <c r="HJ44" s="47"/>
      <c r="HK44" s="47"/>
      <c r="HL44" s="47"/>
      <c r="HM44" s="47"/>
      <c r="HN44" s="47"/>
      <c r="HO44" s="47"/>
      <c r="HP44" s="47"/>
      <c r="HQ44" s="47"/>
      <c r="HR44" s="47"/>
      <c r="HS44" s="47"/>
      <c r="HT44" s="47"/>
      <c r="HU44" s="47"/>
      <c r="HV44" s="47"/>
      <c r="HW44" s="47"/>
      <c r="HX44" s="47"/>
      <c r="HY44" s="47"/>
      <c r="HZ44" s="47"/>
      <c r="IA44" s="47"/>
      <c r="IB44" s="47"/>
      <c r="IC44" s="47"/>
      <c r="ID44" s="47"/>
      <c r="IE44" s="47"/>
      <c r="IF44" s="47"/>
      <c r="IG44" s="47"/>
      <c r="IH44" s="47"/>
      <c r="II44" s="47"/>
      <c r="IJ44" s="47"/>
      <c r="IK44" s="47"/>
      <c r="IL44" s="47"/>
      <c r="IM44" s="47"/>
      <c r="IN44" s="47"/>
      <c r="IO44" s="47"/>
      <c r="IP44" s="47"/>
      <c r="IQ44" s="47"/>
      <c r="IR44" s="47"/>
      <c r="IS44" s="47"/>
      <c r="IT44" s="47"/>
      <c r="IU44" s="47"/>
      <c r="IV44" s="47"/>
      <c r="IW44" s="47"/>
      <c r="IX44" s="47"/>
    </row>
    <row r="45" spans="1:258" s="59" customFormat="1" ht="59.25" customHeight="1">
      <c r="A45" s="73"/>
      <c r="B45" s="75" t="s">
        <v>107</v>
      </c>
      <c r="C45" s="75" t="s">
        <v>89</v>
      </c>
      <c r="D45" s="75" t="s">
        <v>101</v>
      </c>
      <c r="E45" s="75" t="s">
        <v>112</v>
      </c>
      <c r="F45" s="75" t="s">
        <v>115</v>
      </c>
      <c r="G45" s="76">
        <v>10</v>
      </c>
      <c r="H45" s="77">
        <v>429.4</v>
      </c>
      <c r="I45" s="78">
        <f t="shared" si="0"/>
        <v>42.94</v>
      </c>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c r="CX45" s="47"/>
      <c r="CY45" s="47"/>
      <c r="CZ45" s="47"/>
      <c r="DA45" s="47"/>
      <c r="DB45" s="47"/>
      <c r="DC45" s="47"/>
      <c r="DD45" s="47"/>
      <c r="DE45" s="47"/>
      <c r="DF45" s="47"/>
      <c r="DG45" s="47"/>
      <c r="DH45" s="47"/>
      <c r="DI45" s="47"/>
      <c r="DJ45" s="47"/>
      <c r="DK45" s="47"/>
      <c r="DL45" s="47"/>
      <c r="DM45" s="47"/>
      <c r="DN45" s="47"/>
      <c r="DO45" s="47"/>
      <c r="DP45" s="47"/>
      <c r="DQ45" s="47"/>
      <c r="DR45" s="47"/>
      <c r="DS45" s="47"/>
      <c r="DT45" s="47"/>
      <c r="DU45" s="47"/>
      <c r="DV45" s="47"/>
      <c r="DW45" s="47"/>
      <c r="DX45" s="47"/>
      <c r="DY45" s="47"/>
      <c r="DZ45" s="47"/>
      <c r="EA45" s="47"/>
      <c r="EB45" s="47"/>
      <c r="EC45" s="47"/>
      <c r="ED45" s="47"/>
      <c r="EE45" s="47"/>
      <c r="EF45" s="47"/>
      <c r="EG45" s="47"/>
      <c r="EH45" s="47"/>
      <c r="EI45" s="47"/>
      <c r="EJ45" s="47"/>
      <c r="EK45" s="47"/>
      <c r="EL45" s="47"/>
      <c r="EM45" s="47"/>
      <c r="EN45" s="47"/>
      <c r="EO45" s="47"/>
      <c r="EP45" s="47"/>
      <c r="EQ45" s="47"/>
      <c r="ER45" s="47"/>
      <c r="ES45" s="47"/>
      <c r="ET45" s="47"/>
      <c r="EU45" s="47"/>
      <c r="EV45" s="47"/>
      <c r="EW45" s="47"/>
      <c r="EX45" s="47"/>
      <c r="EY45" s="47"/>
      <c r="EZ45" s="47"/>
      <c r="FA45" s="47"/>
      <c r="FB45" s="47"/>
      <c r="FC45" s="47"/>
      <c r="FD45" s="47"/>
      <c r="FE45" s="47"/>
      <c r="FF45" s="47"/>
      <c r="FG45" s="47"/>
      <c r="FH45" s="47"/>
      <c r="FI45" s="47"/>
      <c r="FJ45" s="47"/>
      <c r="FK45" s="47"/>
      <c r="FL45" s="47"/>
      <c r="FM45" s="47"/>
      <c r="FN45" s="47"/>
      <c r="FO45" s="47"/>
      <c r="FP45" s="47"/>
      <c r="FQ45" s="47"/>
      <c r="FR45" s="47"/>
      <c r="FS45" s="47"/>
      <c r="FT45" s="47"/>
      <c r="FU45" s="47"/>
      <c r="FV45" s="47"/>
      <c r="FW45" s="47"/>
      <c r="FX45" s="47"/>
      <c r="FY45" s="47"/>
      <c r="FZ45" s="47"/>
      <c r="GA45" s="47"/>
      <c r="GB45" s="47"/>
      <c r="GC45" s="47"/>
      <c r="GD45" s="47"/>
      <c r="GE45" s="47"/>
      <c r="GF45" s="47"/>
      <c r="GG45" s="47"/>
      <c r="GH45" s="47"/>
      <c r="GI45" s="47"/>
      <c r="GJ45" s="47"/>
      <c r="GK45" s="47"/>
      <c r="GL45" s="47"/>
      <c r="GM45" s="47"/>
      <c r="GN45" s="47"/>
      <c r="GO45" s="47"/>
      <c r="GP45" s="47"/>
      <c r="GQ45" s="47"/>
      <c r="GR45" s="47"/>
      <c r="GS45" s="47"/>
      <c r="GT45" s="47"/>
      <c r="GU45" s="47"/>
      <c r="GV45" s="47"/>
      <c r="GW45" s="47"/>
      <c r="GX45" s="47"/>
      <c r="GY45" s="47"/>
      <c r="GZ45" s="47"/>
      <c r="HA45" s="47"/>
      <c r="HB45" s="47"/>
      <c r="HC45" s="47"/>
      <c r="HD45" s="47"/>
      <c r="HE45" s="47"/>
      <c r="HF45" s="47"/>
      <c r="HG45" s="47"/>
      <c r="HH45" s="47"/>
      <c r="HI45" s="47"/>
      <c r="HJ45" s="47"/>
      <c r="HK45" s="47"/>
      <c r="HL45" s="47"/>
      <c r="HM45" s="47"/>
      <c r="HN45" s="47"/>
      <c r="HO45" s="47"/>
      <c r="HP45" s="47"/>
      <c r="HQ45" s="47"/>
      <c r="HR45" s="47"/>
      <c r="HS45" s="47"/>
      <c r="HT45" s="47"/>
      <c r="HU45" s="47"/>
      <c r="HV45" s="47"/>
      <c r="HW45" s="47"/>
      <c r="HX45" s="47"/>
      <c r="HY45" s="47"/>
      <c r="HZ45" s="47"/>
      <c r="IA45" s="47"/>
      <c r="IB45" s="47"/>
      <c r="IC45" s="47"/>
      <c r="ID45" s="47"/>
      <c r="IE45" s="47"/>
      <c r="IF45" s="47"/>
      <c r="IG45" s="47"/>
      <c r="IH45" s="47"/>
      <c r="II45" s="47"/>
      <c r="IJ45" s="47"/>
      <c r="IK45" s="47"/>
      <c r="IL45" s="47"/>
      <c r="IM45" s="47"/>
      <c r="IN45" s="47"/>
      <c r="IO45" s="47"/>
      <c r="IP45" s="47"/>
      <c r="IQ45" s="47"/>
      <c r="IR45" s="47"/>
      <c r="IS45" s="47"/>
      <c r="IT45" s="47"/>
      <c r="IU45" s="47"/>
      <c r="IV45" s="47"/>
      <c r="IW45" s="47"/>
      <c r="IX45" s="47"/>
    </row>
    <row r="46" spans="1:258" s="59" customFormat="1" ht="59.25" customHeight="1">
      <c r="A46" s="73"/>
      <c r="B46" s="75" t="s">
        <v>107</v>
      </c>
      <c r="C46" s="75" t="s">
        <v>89</v>
      </c>
      <c r="D46" s="75" t="s">
        <v>99</v>
      </c>
      <c r="E46" s="75" t="s">
        <v>112</v>
      </c>
      <c r="F46" s="75" t="s">
        <v>115</v>
      </c>
      <c r="G46" s="76">
        <v>100</v>
      </c>
      <c r="H46" s="77">
        <v>8643.9</v>
      </c>
      <c r="I46" s="74">
        <f t="shared" si="0"/>
        <v>86.438999999999993</v>
      </c>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c r="DQ46" s="47"/>
      <c r="DR46" s="47"/>
      <c r="DS46" s="47"/>
      <c r="DT46" s="47"/>
      <c r="DU46" s="47"/>
      <c r="DV46" s="47"/>
      <c r="DW46" s="47"/>
      <c r="DX46" s="47"/>
      <c r="DY46" s="47"/>
      <c r="DZ46" s="47"/>
      <c r="EA46" s="47"/>
      <c r="EB46" s="47"/>
      <c r="EC46" s="47"/>
      <c r="ED46" s="47"/>
      <c r="EE46" s="47"/>
      <c r="EF46" s="47"/>
      <c r="EG46" s="47"/>
      <c r="EH46" s="47"/>
      <c r="EI46" s="47"/>
      <c r="EJ46" s="47"/>
      <c r="EK46" s="47"/>
      <c r="EL46" s="47"/>
      <c r="EM46" s="47"/>
      <c r="EN46" s="47"/>
      <c r="EO46" s="47"/>
      <c r="EP46" s="47"/>
      <c r="EQ46" s="47"/>
      <c r="ER46" s="47"/>
      <c r="ES46" s="47"/>
      <c r="ET46" s="47"/>
      <c r="EU46" s="47"/>
      <c r="EV46" s="47"/>
      <c r="EW46" s="47"/>
      <c r="EX46" s="47"/>
      <c r="EY46" s="47"/>
      <c r="EZ46" s="47"/>
      <c r="FA46" s="47"/>
      <c r="FB46" s="47"/>
      <c r="FC46" s="47"/>
      <c r="FD46" s="47"/>
      <c r="FE46" s="47"/>
      <c r="FF46" s="47"/>
      <c r="FG46" s="47"/>
      <c r="FH46" s="47"/>
      <c r="FI46" s="47"/>
      <c r="FJ46" s="47"/>
      <c r="FK46" s="47"/>
      <c r="FL46" s="47"/>
      <c r="FM46" s="47"/>
      <c r="FN46" s="47"/>
      <c r="FO46" s="47"/>
      <c r="FP46" s="47"/>
      <c r="FQ46" s="47"/>
      <c r="FR46" s="47"/>
      <c r="FS46" s="47"/>
      <c r="FT46" s="47"/>
      <c r="FU46" s="47"/>
      <c r="FV46" s="47"/>
      <c r="FW46" s="47"/>
      <c r="FX46" s="47"/>
      <c r="FY46" s="47"/>
      <c r="FZ46" s="47"/>
      <c r="GA46" s="47"/>
      <c r="GB46" s="47"/>
      <c r="GC46" s="47"/>
      <c r="GD46" s="47"/>
      <c r="GE46" s="47"/>
      <c r="GF46" s="47"/>
      <c r="GG46" s="47"/>
      <c r="GH46" s="47"/>
      <c r="GI46" s="47"/>
      <c r="GJ46" s="47"/>
      <c r="GK46" s="47"/>
      <c r="GL46" s="47"/>
      <c r="GM46" s="47"/>
      <c r="GN46" s="47"/>
      <c r="GO46" s="47"/>
      <c r="GP46" s="47"/>
      <c r="GQ46" s="47"/>
      <c r="GR46" s="47"/>
      <c r="GS46" s="47"/>
      <c r="GT46" s="47"/>
      <c r="GU46" s="47"/>
      <c r="GV46" s="47"/>
      <c r="GW46" s="47"/>
      <c r="GX46" s="47"/>
      <c r="GY46" s="47"/>
      <c r="GZ46" s="47"/>
      <c r="HA46" s="47"/>
      <c r="HB46" s="47"/>
      <c r="HC46" s="47"/>
      <c r="HD46" s="47"/>
      <c r="HE46" s="47"/>
      <c r="HF46" s="47"/>
      <c r="HG46" s="47"/>
      <c r="HH46" s="47"/>
      <c r="HI46" s="47"/>
      <c r="HJ46" s="47"/>
      <c r="HK46" s="47"/>
      <c r="HL46" s="47"/>
      <c r="HM46" s="47"/>
      <c r="HN46" s="47"/>
      <c r="HO46" s="47"/>
      <c r="HP46" s="47"/>
      <c r="HQ46" s="47"/>
      <c r="HR46" s="47"/>
      <c r="HS46" s="47"/>
      <c r="HT46" s="47"/>
      <c r="HU46" s="47"/>
      <c r="HV46" s="47"/>
      <c r="HW46" s="47"/>
      <c r="HX46" s="47"/>
      <c r="HY46" s="47"/>
      <c r="HZ46" s="47"/>
      <c r="IA46" s="47"/>
      <c r="IB46" s="47"/>
      <c r="IC46" s="47"/>
      <c r="ID46" s="47"/>
      <c r="IE46" s="47"/>
      <c r="IF46" s="47"/>
      <c r="IG46" s="47"/>
      <c r="IH46" s="47"/>
      <c r="II46" s="47"/>
      <c r="IJ46" s="47"/>
      <c r="IK46" s="47"/>
      <c r="IL46" s="47"/>
      <c r="IM46" s="47"/>
      <c r="IN46" s="47"/>
      <c r="IO46" s="47"/>
      <c r="IP46" s="47"/>
      <c r="IQ46" s="47"/>
      <c r="IR46" s="47"/>
      <c r="IS46" s="47"/>
      <c r="IT46" s="47"/>
      <c r="IU46" s="47"/>
      <c r="IV46" s="47"/>
      <c r="IW46" s="47"/>
      <c r="IX46" s="47"/>
    </row>
    <row r="47" spans="1:258" s="59" customFormat="1" ht="72.75" customHeight="1">
      <c r="A47" s="73"/>
      <c r="B47" s="75" t="s">
        <v>106</v>
      </c>
      <c r="C47" s="75" t="s">
        <v>89</v>
      </c>
      <c r="D47" s="75" t="s">
        <v>102</v>
      </c>
      <c r="E47" s="75" t="s">
        <v>110</v>
      </c>
      <c r="F47" s="75" t="s">
        <v>116</v>
      </c>
      <c r="G47" s="76">
        <v>100</v>
      </c>
      <c r="H47" s="77">
        <v>8885.7999999999993</v>
      </c>
      <c r="I47" s="74">
        <f t="shared" si="0"/>
        <v>88.85799999999999</v>
      </c>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c r="DQ47" s="47"/>
      <c r="DR47" s="47"/>
      <c r="DS47" s="47"/>
      <c r="DT47" s="47"/>
      <c r="DU47" s="47"/>
      <c r="DV47" s="47"/>
      <c r="DW47" s="47"/>
      <c r="DX47" s="47"/>
      <c r="DY47" s="47"/>
      <c r="DZ47" s="47"/>
      <c r="EA47" s="47"/>
      <c r="EB47" s="47"/>
      <c r="EC47" s="47"/>
      <c r="ED47" s="47"/>
      <c r="EE47" s="47"/>
      <c r="EF47" s="47"/>
      <c r="EG47" s="47"/>
      <c r="EH47" s="47"/>
      <c r="EI47" s="47"/>
      <c r="EJ47" s="47"/>
      <c r="EK47" s="47"/>
      <c r="EL47" s="47"/>
      <c r="EM47" s="47"/>
      <c r="EN47" s="47"/>
      <c r="EO47" s="47"/>
      <c r="EP47" s="47"/>
      <c r="EQ47" s="47"/>
      <c r="ER47" s="47"/>
      <c r="ES47" s="47"/>
      <c r="ET47" s="47"/>
      <c r="EU47" s="47"/>
      <c r="EV47" s="47"/>
      <c r="EW47" s="47"/>
      <c r="EX47" s="47"/>
      <c r="EY47" s="47"/>
      <c r="EZ47" s="47"/>
      <c r="FA47" s="47"/>
      <c r="FB47" s="47"/>
      <c r="FC47" s="47"/>
      <c r="FD47" s="47"/>
      <c r="FE47" s="47"/>
      <c r="FF47" s="47"/>
      <c r="FG47" s="47"/>
      <c r="FH47" s="47"/>
      <c r="FI47" s="47"/>
      <c r="FJ47" s="47"/>
      <c r="FK47" s="47"/>
      <c r="FL47" s="47"/>
      <c r="FM47" s="47"/>
      <c r="FN47" s="47"/>
      <c r="FO47" s="47"/>
      <c r="FP47" s="47"/>
      <c r="FQ47" s="47"/>
      <c r="FR47" s="47"/>
      <c r="FS47" s="47"/>
      <c r="FT47" s="47"/>
      <c r="FU47" s="47"/>
      <c r="FV47" s="47"/>
      <c r="FW47" s="47"/>
      <c r="FX47" s="47"/>
      <c r="FY47" s="47"/>
      <c r="FZ47" s="47"/>
      <c r="GA47" s="47"/>
      <c r="GB47" s="47"/>
      <c r="GC47" s="47"/>
      <c r="GD47" s="47"/>
      <c r="GE47" s="47"/>
      <c r="GF47" s="47"/>
      <c r="GG47" s="47"/>
      <c r="GH47" s="47"/>
      <c r="GI47" s="47"/>
      <c r="GJ47" s="47"/>
      <c r="GK47" s="47"/>
      <c r="GL47" s="47"/>
      <c r="GM47" s="47"/>
      <c r="GN47" s="47"/>
      <c r="GO47" s="47"/>
      <c r="GP47" s="47"/>
      <c r="GQ47" s="47"/>
      <c r="GR47" s="47"/>
      <c r="GS47" s="47"/>
      <c r="GT47" s="47"/>
      <c r="GU47" s="47"/>
      <c r="GV47" s="47"/>
      <c r="GW47" s="47"/>
      <c r="GX47" s="47"/>
      <c r="GY47" s="47"/>
      <c r="GZ47" s="47"/>
      <c r="HA47" s="47"/>
      <c r="HB47" s="47"/>
      <c r="HC47" s="47"/>
      <c r="HD47" s="47"/>
      <c r="HE47" s="47"/>
      <c r="HF47" s="47"/>
      <c r="HG47" s="47"/>
      <c r="HH47" s="47"/>
      <c r="HI47" s="47"/>
      <c r="HJ47" s="47"/>
      <c r="HK47" s="47"/>
      <c r="HL47" s="47"/>
      <c r="HM47" s="47"/>
      <c r="HN47" s="47"/>
      <c r="HO47" s="47"/>
      <c r="HP47" s="47"/>
      <c r="HQ47" s="47"/>
      <c r="HR47" s="47"/>
      <c r="HS47" s="47"/>
      <c r="HT47" s="47"/>
      <c r="HU47" s="47"/>
      <c r="HV47" s="47"/>
      <c r="HW47" s="47"/>
      <c r="HX47" s="47"/>
      <c r="HY47" s="47"/>
      <c r="HZ47" s="47"/>
      <c r="IA47" s="47"/>
      <c r="IB47" s="47"/>
      <c r="IC47" s="47"/>
      <c r="ID47" s="47"/>
      <c r="IE47" s="47"/>
      <c r="IF47" s="47"/>
      <c r="IG47" s="47"/>
      <c r="IH47" s="47"/>
      <c r="II47" s="47"/>
      <c r="IJ47" s="47"/>
      <c r="IK47" s="47"/>
      <c r="IL47" s="47"/>
      <c r="IM47" s="47"/>
      <c r="IN47" s="47"/>
      <c r="IO47" s="47"/>
      <c r="IP47" s="47"/>
      <c r="IQ47" s="47"/>
      <c r="IR47" s="47"/>
      <c r="IS47" s="47"/>
      <c r="IT47" s="47"/>
      <c r="IU47" s="47"/>
      <c r="IV47" s="47"/>
      <c r="IW47" s="47"/>
      <c r="IX47" s="47"/>
    </row>
    <row r="48" spans="1:258" s="59" customFormat="1" ht="58.5" customHeight="1">
      <c r="A48" s="73"/>
      <c r="B48" s="75" t="s">
        <v>107</v>
      </c>
      <c r="C48" s="75" t="s">
        <v>89</v>
      </c>
      <c r="D48" s="75" t="s">
        <v>101</v>
      </c>
      <c r="E48" s="75" t="s">
        <v>112</v>
      </c>
      <c r="F48" s="75" t="s">
        <v>117</v>
      </c>
      <c r="G48" s="76">
        <v>10</v>
      </c>
      <c r="H48" s="77">
        <v>442.2</v>
      </c>
      <c r="I48" s="74">
        <f t="shared" si="0"/>
        <v>44.22</v>
      </c>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c r="DQ48" s="47"/>
      <c r="DR48" s="47"/>
      <c r="DS48" s="47"/>
      <c r="DT48" s="47"/>
      <c r="DU48" s="47"/>
      <c r="DV48" s="47"/>
      <c r="DW48" s="47"/>
      <c r="DX48" s="47"/>
      <c r="DY48" s="47"/>
      <c r="DZ48" s="47"/>
      <c r="EA48" s="47"/>
      <c r="EB48" s="47"/>
      <c r="EC48" s="47"/>
      <c r="ED48" s="47"/>
      <c r="EE48" s="47"/>
      <c r="EF48" s="47"/>
      <c r="EG48" s="47"/>
      <c r="EH48" s="47"/>
      <c r="EI48" s="47"/>
      <c r="EJ48" s="47"/>
      <c r="EK48" s="47"/>
      <c r="EL48" s="47"/>
      <c r="EM48" s="47"/>
      <c r="EN48" s="47"/>
      <c r="EO48" s="47"/>
      <c r="EP48" s="47"/>
      <c r="EQ48" s="47"/>
      <c r="ER48" s="47"/>
      <c r="ES48" s="47"/>
      <c r="ET48" s="47"/>
      <c r="EU48" s="47"/>
      <c r="EV48" s="47"/>
      <c r="EW48" s="47"/>
      <c r="EX48" s="47"/>
      <c r="EY48" s="47"/>
      <c r="EZ48" s="47"/>
      <c r="FA48" s="47"/>
      <c r="FB48" s="47"/>
      <c r="FC48" s="47"/>
      <c r="FD48" s="47"/>
      <c r="FE48" s="47"/>
      <c r="FF48" s="47"/>
      <c r="FG48" s="47"/>
      <c r="FH48" s="47"/>
      <c r="FI48" s="47"/>
      <c r="FJ48" s="47"/>
      <c r="FK48" s="47"/>
      <c r="FL48" s="47"/>
      <c r="FM48" s="47"/>
      <c r="FN48" s="47"/>
      <c r="FO48" s="47"/>
      <c r="FP48" s="47"/>
      <c r="FQ48" s="47"/>
      <c r="FR48" s="47"/>
      <c r="FS48" s="47"/>
      <c r="FT48" s="47"/>
      <c r="FU48" s="47"/>
      <c r="FV48" s="47"/>
      <c r="FW48" s="47"/>
      <c r="FX48" s="47"/>
      <c r="FY48" s="47"/>
      <c r="FZ48" s="47"/>
      <c r="GA48" s="47"/>
      <c r="GB48" s="47"/>
      <c r="GC48" s="47"/>
      <c r="GD48" s="47"/>
      <c r="GE48" s="47"/>
      <c r="GF48" s="47"/>
      <c r="GG48" s="47"/>
      <c r="GH48" s="47"/>
      <c r="GI48" s="47"/>
      <c r="GJ48" s="47"/>
      <c r="GK48" s="47"/>
      <c r="GL48" s="47"/>
      <c r="GM48" s="47"/>
      <c r="GN48" s="47"/>
      <c r="GO48" s="47"/>
      <c r="GP48" s="47"/>
      <c r="GQ48" s="47"/>
      <c r="GR48" s="47"/>
      <c r="GS48" s="47"/>
      <c r="GT48" s="47"/>
      <c r="GU48" s="47"/>
      <c r="GV48" s="47"/>
      <c r="GW48" s="47"/>
      <c r="GX48" s="47"/>
      <c r="GY48" s="47"/>
      <c r="GZ48" s="47"/>
      <c r="HA48" s="47"/>
      <c r="HB48" s="47"/>
      <c r="HC48" s="47"/>
      <c r="HD48" s="47"/>
      <c r="HE48" s="47"/>
      <c r="HF48" s="47"/>
      <c r="HG48" s="47"/>
      <c r="HH48" s="47"/>
      <c r="HI48" s="47"/>
      <c r="HJ48" s="47"/>
      <c r="HK48" s="47"/>
      <c r="HL48" s="47"/>
      <c r="HM48" s="47"/>
      <c r="HN48" s="47"/>
      <c r="HO48" s="47"/>
      <c r="HP48" s="47"/>
      <c r="HQ48" s="47"/>
      <c r="HR48" s="47"/>
      <c r="HS48" s="47"/>
      <c r="HT48" s="47"/>
      <c r="HU48" s="47"/>
      <c r="HV48" s="47"/>
      <c r="HW48" s="47"/>
      <c r="HX48" s="47"/>
      <c r="HY48" s="47"/>
      <c r="HZ48" s="47"/>
      <c r="IA48" s="47"/>
      <c r="IB48" s="47"/>
      <c r="IC48" s="47"/>
      <c r="ID48" s="47"/>
      <c r="IE48" s="47"/>
      <c r="IF48" s="47"/>
      <c r="IG48" s="47"/>
      <c r="IH48" s="47"/>
      <c r="II48" s="47"/>
      <c r="IJ48" s="47"/>
      <c r="IK48" s="47"/>
      <c r="IL48" s="47"/>
      <c r="IM48" s="47"/>
      <c r="IN48" s="47"/>
      <c r="IO48" s="47"/>
      <c r="IP48" s="47"/>
      <c r="IQ48" s="47"/>
      <c r="IR48" s="47"/>
      <c r="IS48" s="47"/>
      <c r="IT48" s="47"/>
      <c r="IU48" s="47"/>
      <c r="IV48" s="47"/>
      <c r="IW48" s="47"/>
      <c r="IX48" s="47"/>
    </row>
    <row r="49" spans="1:258" s="59" customFormat="1" ht="58.5" customHeight="1">
      <c r="A49" s="73"/>
      <c r="B49" s="75" t="s">
        <v>107</v>
      </c>
      <c r="C49" s="75" t="s">
        <v>89</v>
      </c>
      <c r="D49" s="75" t="s">
        <v>99</v>
      </c>
      <c r="E49" s="75" t="s">
        <v>112</v>
      </c>
      <c r="F49" s="75" t="s">
        <v>116</v>
      </c>
      <c r="G49" s="76">
        <v>100</v>
      </c>
      <c r="H49" s="77">
        <v>8885.7999999999993</v>
      </c>
      <c r="I49" s="74">
        <f t="shared" si="0"/>
        <v>88.85799999999999</v>
      </c>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c r="DQ49" s="47"/>
      <c r="DR49" s="47"/>
      <c r="DS49" s="47"/>
      <c r="DT49" s="47"/>
      <c r="DU49" s="47"/>
      <c r="DV49" s="47"/>
      <c r="DW49" s="47"/>
      <c r="DX49" s="47"/>
      <c r="DY49" s="47"/>
      <c r="DZ49" s="47"/>
      <c r="EA49" s="47"/>
      <c r="EB49" s="47"/>
      <c r="EC49" s="47"/>
      <c r="ED49" s="47"/>
      <c r="EE49" s="47"/>
      <c r="EF49" s="47"/>
      <c r="EG49" s="47"/>
      <c r="EH49" s="47"/>
      <c r="EI49" s="47"/>
      <c r="EJ49" s="47"/>
      <c r="EK49" s="47"/>
      <c r="EL49" s="47"/>
      <c r="EM49" s="47"/>
      <c r="EN49" s="47"/>
      <c r="EO49" s="47"/>
      <c r="EP49" s="47"/>
      <c r="EQ49" s="47"/>
      <c r="ER49" s="47"/>
      <c r="ES49" s="47"/>
      <c r="ET49" s="47"/>
      <c r="EU49" s="47"/>
      <c r="EV49" s="47"/>
      <c r="EW49" s="47"/>
      <c r="EX49" s="47"/>
      <c r="EY49" s="47"/>
      <c r="EZ49" s="47"/>
      <c r="FA49" s="47"/>
      <c r="FB49" s="47"/>
      <c r="FC49" s="47"/>
      <c r="FD49" s="47"/>
      <c r="FE49" s="47"/>
      <c r="FF49" s="47"/>
      <c r="FG49" s="47"/>
      <c r="FH49" s="47"/>
      <c r="FI49" s="47"/>
      <c r="FJ49" s="47"/>
      <c r="FK49" s="47"/>
      <c r="FL49" s="47"/>
      <c r="FM49" s="47"/>
      <c r="FN49" s="47"/>
      <c r="FO49" s="47"/>
      <c r="FP49" s="47"/>
      <c r="FQ49" s="47"/>
      <c r="FR49" s="47"/>
      <c r="FS49" s="47"/>
      <c r="FT49" s="47"/>
      <c r="FU49" s="47"/>
      <c r="FV49" s="47"/>
      <c r="FW49" s="47"/>
      <c r="FX49" s="47"/>
      <c r="FY49" s="47"/>
      <c r="FZ49" s="47"/>
      <c r="GA49" s="47"/>
      <c r="GB49" s="47"/>
      <c r="GC49" s="47"/>
      <c r="GD49" s="47"/>
      <c r="GE49" s="47"/>
      <c r="GF49" s="47"/>
      <c r="GG49" s="47"/>
      <c r="GH49" s="47"/>
      <c r="GI49" s="47"/>
      <c r="GJ49" s="47"/>
      <c r="GK49" s="47"/>
      <c r="GL49" s="47"/>
      <c r="GM49" s="47"/>
      <c r="GN49" s="47"/>
      <c r="GO49" s="47"/>
      <c r="GP49" s="47"/>
      <c r="GQ49" s="47"/>
      <c r="GR49" s="47"/>
      <c r="GS49" s="47"/>
      <c r="GT49" s="47"/>
      <c r="GU49" s="47"/>
      <c r="GV49" s="47"/>
      <c r="GW49" s="47"/>
      <c r="GX49" s="47"/>
      <c r="GY49" s="47"/>
      <c r="GZ49" s="47"/>
      <c r="HA49" s="47"/>
      <c r="HB49" s="47"/>
      <c r="HC49" s="47"/>
      <c r="HD49" s="47"/>
      <c r="HE49" s="47"/>
      <c r="HF49" s="47"/>
      <c r="HG49" s="47"/>
      <c r="HH49" s="47"/>
      <c r="HI49" s="47"/>
      <c r="HJ49" s="47"/>
      <c r="HK49" s="47"/>
      <c r="HL49" s="47"/>
      <c r="HM49" s="47"/>
      <c r="HN49" s="47"/>
      <c r="HO49" s="47"/>
      <c r="HP49" s="47"/>
      <c r="HQ49" s="47"/>
      <c r="HR49" s="47"/>
      <c r="HS49" s="47"/>
      <c r="HT49" s="47"/>
      <c r="HU49" s="47"/>
      <c r="HV49" s="47"/>
      <c r="HW49" s="47"/>
      <c r="HX49" s="47"/>
      <c r="HY49" s="47"/>
      <c r="HZ49" s="47"/>
      <c r="IA49" s="47"/>
      <c r="IB49" s="47"/>
      <c r="IC49" s="47"/>
      <c r="ID49" s="47"/>
      <c r="IE49" s="47"/>
      <c r="IF49" s="47"/>
      <c r="IG49" s="47"/>
      <c r="IH49" s="47"/>
      <c r="II49" s="47"/>
      <c r="IJ49" s="47"/>
      <c r="IK49" s="47"/>
      <c r="IL49" s="47"/>
      <c r="IM49" s="47"/>
      <c r="IN49" s="47"/>
      <c r="IO49" s="47"/>
      <c r="IP49" s="47"/>
      <c r="IQ49" s="47"/>
      <c r="IR49" s="47"/>
      <c r="IS49" s="47"/>
      <c r="IT49" s="47"/>
      <c r="IU49" s="47"/>
      <c r="IV49" s="47"/>
      <c r="IW49" s="47"/>
      <c r="IX49" s="47"/>
    </row>
    <row r="50" spans="1:258" s="59" customFormat="1" ht="72.75" customHeight="1">
      <c r="A50" s="73"/>
      <c r="B50" s="75" t="s">
        <v>106</v>
      </c>
      <c r="C50" s="75" t="s">
        <v>89</v>
      </c>
      <c r="D50" s="75" t="s">
        <v>91</v>
      </c>
      <c r="E50" s="75" t="s">
        <v>110</v>
      </c>
      <c r="F50" s="75" t="s">
        <v>117</v>
      </c>
      <c r="G50" s="76">
        <v>10</v>
      </c>
      <c r="H50" s="77">
        <v>442.2</v>
      </c>
      <c r="I50" s="74">
        <f t="shared" si="0"/>
        <v>44.22</v>
      </c>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c r="DQ50" s="47"/>
      <c r="DR50" s="47"/>
      <c r="DS50" s="47"/>
      <c r="DT50" s="47"/>
      <c r="DU50" s="47"/>
      <c r="DV50" s="47"/>
      <c r="DW50" s="47"/>
      <c r="DX50" s="47"/>
      <c r="DY50" s="47"/>
      <c r="DZ50" s="47"/>
      <c r="EA50" s="47"/>
      <c r="EB50" s="47"/>
      <c r="EC50" s="47"/>
      <c r="ED50" s="47"/>
      <c r="EE50" s="47"/>
      <c r="EF50" s="47"/>
      <c r="EG50" s="47"/>
      <c r="EH50" s="47"/>
      <c r="EI50" s="47"/>
      <c r="EJ50" s="47"/>
      <c r="EK50" s="47"/>
      <c r="EL50" s="47"/>
      <c r="EM50" s="47"/>
      <c r="EN50" s="47"/>
      <c r="EO50" s="47"/>
      <c r="EP50" s="47"/>
      <c r="EQ50" s="47"/>
      <c r="ER50" s="47"/>
      <c r="ES50" s="47"/>
      <c r="ET50" s="47"/>
      <c r="EU50" s="47"/>
      <c r="EV50" s="47"/>
      <c r="EW50" s="47"/>
      <c r="EX50" s="47"/>
      <c r="EY50" s="47"/>
      <c r="EZ50" s="47"/>
      <c r="FA50" s="47"/>
      <c r="FB50" s="47"/>
      <c r="FC50" s="47"/>
      <c r="FD50" s="47"/>
      <c r="FE50" s="47"/>
      <c r="FF50" s="47"/>
      <c r="FG50" s="47"/>
      <c r="FH50" s="47"/>
      <c r="FI50" s="47"/>
      <c r="FJ50" s="47"/>
      <c r="FK50" s="47"/>
      <c r="FL50" s="47"/>
      <c r="FM50" s="47"/>
      <c r="FN50" s="47"/>
      <c r="FO50" s="47"/>
      <c r="FP50" s="47"/>
      <c r="FQ50" s="47"/>
      <c r="FR50" s="47"/>
      <c r="FS50" s="47"/>
      <c r="FT50" s="47"/>
      <c r="FU50" s="47"/>
      <c r="FV50" s="47"/>
      <c r="FW50" s="47"/>
      <c r="FX50" s="47"/>
      <c r="FY50" s="47"/>
      <c r="FZ50" s="47"/>
      <c r="GA50" s="47"/>
      <c r="GB50" s="47"/>
      <c r="GC50" s="47"/>
      <c r="GD50" s="47"/>
      <c r="GE50" s="47"/>
      <c r="GF50" s="47"/>
      <c r="GG50" s="47"/>
      <c r="GH50" s="47"/>
      <c r="GI50" s="47"/>
      <c r="GJ50" s="47"/>
      <c r="GK50" s="47"/>
      <c r="GL50" s="47"/>
      <c r="GM50" s="47"/>
      <c r="GN50" s="47"/>
      <c r="GO50" s="47"/>
      <c r="GP50" s="47"/>
      <c r="GQ50" s="47"/>
      <c r="GR50" s="47"/>
      <c r="GS50" s="47"/>
      <c r="GT50" s="47"/>
      <c r="GU50" s="47"/>
      <c r="GV50" s="47"/>
      <c r="GW50" s="47"/>
      <c r="GX50" s="47"/>
      <c r="GY50" s="47"/>
      <c r="GZ50" s="47"/>
      <c r="HA50" s="47"/>
      <c r="HB50" s="47"/>
      <c r="HC50" s="47"/>
      <c r="HD50" s="47"/>
      <c r="HE50" s="47"/>
      <c r="HF50" s="47"/>
      <c r="HG50" s="47"/>
      <c r="HH50" s="47"/>
      <c r="HI50" s="47"/>
      <c r="HJ50" s="47"/>
      <c r="HK50" s="47"/>
      <c r="HL50" s="47"/>
      <c r="HM50" s="47"/>
      <c r="HN50" s="47"/>
      <c r="HO50" s="47"/>
      <c r="HP50" s="47"/>
      <c r="HQ50" s="47"/>
      <c r="HR50" s="47"/>
      <c r="HS50" s="47"/>
      <c r="HT50" s="47"/>
      <c r="HU50" s="47"/>
      <c r="HV50" s="47"/>
      <c r="HW50" s="47"/>
      <c r="HX50" s="47"/>
      <c r="HY50" s="47"/>
      <c r="HZ50" s="47"/>
      <c r="IA50" s="47"/>
      <c r="IB50" s="47"/>
      <c r="IC50" s="47"/>
      <c r="ID50" s="47"/>
      <c r="IE50" s="47"/>
      <c r="IF50" s="47"/>
      <c r="IG50" s="47"/>
      <c r="IH50" s="47"/>
      <c r="II50" s="47"/>
      <c r="IJ50" s="47"/>
      <c r="IK50" s="47"/>
      <c r="IL50" s="47"/>
      <c r="IM50" s="47"/>
      <c r="IN50" s="47"/>
      <c r="IO50" s="47"/>
      <c r="IP50" s="47"/>
      <c r="IQ50" s="47"/>
      <c r="IR50" s="47"/>
      <c r="IS50" s="47"/>
      <c r="IT50" s="47"/>
      <c r="IU50" s="47"/>
      <c r="IV50" s="47"/>
      <c r="IW50" s="47"/>
      <c r="IX50" s="47"/>
    </row>
    <row r="51" spans="1:258" s="59" customFormat="1" ht="72.75" customHeight="1">
      <c r="A51" s="73"/>
      <c r="B51" s="75" t="s">
        <v>106</v>
      </c>
      <c r="C51" s="75" t="s">
        <v>89</v>
      </c>
      <c r="D51" s="75" t="s">
        <v>91</v>
      </c>
      <c r="E51" s="75" t="s">
        <v>112</v>
      </c>
      <c r="F51" s="75" t="s">
        <v>118</v>
      </c>
      <c r="G51" s="76">
        <v>10</v>
      </c>
      <c r="H51" s="77">
        <v>442.2</v>
      </c>
      <c r="I51" s="74">
        <f t="shared" si="0"/>
        <v>44.22</v>
      </c>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c r="FJ51" s="47"/>
      <c r="FK51" s="47"/>
      <c r="FL51" s="47"/>
      <c r="FM51" s="47"/>
      <c r="FN51" s="47"/>
      <c r="FO51" s="47"/>
      <c r="FP51" s="47"/>
      <c r="FQ51" s="47"/>
      <c r="FR51" s="47"/>
      <c r="FS51" s="47"/>
      <c r="FT51" s="47"/>
      <c r="FU51" s="47"/>
      <c r="FV51" s="47"/>
      <c r="FW51" s="47"/>
      <c r="FX51" s="47"/>
      <c r="FY51" s="47"/>
      <c r="FZ51" s="47"/>
      <c r="GA51" s="47"/>
      <c r="GB51" s="47"/>
      <c r="GC51" s="47"/>
      <c r="GD51" s="47"/>
      <c r="GE51" s="47"/>
      <c r="GF51" s="47"/>
      <c r="GG51" s="47"/>
      <c r="GH51" s="47"/>
      <c r="GI51" s="47"/>
      <c r="GJ51" s="47"/>
      <c r="GK51" s="47"/>
      <c r="GL51" s="47"/>
      <c r="GM51" s="47"/>
      <c r="GN51" s="47"/>
      <c r="GO51" s="47"/>
      <c r="GP51" s="47"/>
      <c r="GQ51" s="47"/>
      <c r="GR51" s="47"/>
      <c r="GS51" s="47"/>
      <c r="GT51" s="47"/>
      <c r="GU51" s="47"/>
      <c r="GV51" s="47"/>
      <c r="GW51" s="47"/>
      <c r="GX51" s="47"/>
      <c r="GY51" s="47"/>
      <c r="GZ51" s="47"/>
      <c r="HA51" s="47"/>
      <c r="HB51" s="47"/>
      <c r="HC51" s="47"/>
      <c r="HD51" s="47"/>
      <c r="HE51" s="47"/>
      <c r="HF51" s="47"/>
      <c r="HG51" s="47"/>
      <c r="HH51" s="47"/>
      <c r="HI51" s="47"/>
      <c r="HJ51" s="47"/>
      <c r="HK51" s="47"/>
      <c r="HL51" s="47"/>
      <c r="HM51" s="47"/>
      <c r="HN51" s="47"/>
      <c r="HO51" s="47"/>
      <c r="HP51" s="47"/>
      <c r="HQ51" s="47"/>
      <c r="HR51" s="47"/>
      <c r="HS51" s="47"/>
      <c r="HT51" s="47"/>
      <c r="HU51" s="47"/>
      <c r="HV51" s="47"/>
      <c r="HW51" s="47"/>
      <c r="HX51" s="47"/>
      <c r="HY51" s="47"/>
      <c r="HZ51" s="47"/>
      <c r="IA51" s="47"/>
      <c r="IB51" s="47"/>
      <c r="IC51" s="47"/>
      <c r="ID51" s="47"/>
      <c r="IE51" s="47"/>
      <c r="IF51" s="47"/>
      <c r="IG51" s="47"/>
      <c r="IH51" s="47"/>
      <c r="II51" s="47"/>
      <c r="IJ51" s="47"/>
      <c r="IK51" s="47"/>
      <c r="IL51" s="47"/>
      <c r="IM51" s="47"/>
      <c r="IN51" s="47"/>
      <c r="IO51" s="47"/>
      <c r="IP51" s="47"/>
      <c r="IQ51" s="47"/>
      <c r="IR51" s="47"/>
      <c r="IS51" s="47"/>
      <c r="IT51" s="47"/>
      <c r="IU51" s="47"/>
      <c r="IV51" s="47"/>
      <c r="IW51" s="47"/>
      <c r="IX51" s="47"/>
    </row>
    <row r="52" spans="1:258" s="59" customFormat="1" ht="72.75" customHeight="1">
      <c r="A52" s="73"/>
      <c r="B52" s="75" t="s">
        <v>106</v>
      </c>
      <c r="C52" s="75" t="s">
        <v>89</v>
      </c>
      <c r="D52" s="75" t="s">
        <v>98</v>
      </c>
      <c r="E52" s="75" t="s">
        <v>110</v>
      </c>
      <c r="F52" s="75" t="s">
        <v>119</v>
      </c>
      <c r="G52" s="76">
        <v>5</v>
      </c>
      <c r="H52" s="77">
        <v>233.8</v>
      </c>
      <c r="I52" s="74">
        <f t="shared" si="0"/>
        <v>46.760000000000005</v>
      </c>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c r="DQ52" s="47"/>
      <c r="DR52" s="47"/>
      <c r="DS52" s="47"/>
      <c r="DT52" s="47"/>
      <c r="DU52" s="47"/>
      <c r="DV52" s="47"/>
      <c r="DW52" s="47"/>
      <c r="DX52" s="47"/>
      <c r="DY52" s="47"/>
      <c r="DZ52" s="47"/>
      <c r="EA52" s="47"/>
      <c r="EB52" s="47"/>
      <c r="EC52" s="47"/>
      <c r="ED52" s="47"/>
      <c r="EE52" s="47"/>
      <c r="EF52" s="47"/>
      <c r="EG52" s="47"/>
      <c r="EH52" s="47"/>
      <c r="EI52" s="47"/>
      <c r="EJ52" s="47"/>
      <c r="EK52" s="47"/>
      <c r="EL52" s="47"/>
      <c r="EM52" s="47"/>
      <c r="EN52" s="47"/>
      <c r="EO52" s="47"/>
      <c r="EP52" s="47"/>
      <c r="EQ52" s="47"/>
      <c r="ER52" s="47"/>
      <c r="ES52" s="47"/>
      <c r="ET52" s="47"/>
      <c r="EU52" s="47"/>
      <c r="EV52" s="47"/>
      <c r="EW52" s="47"/>
      <c r="EX52" s="47"/>
      <c r="EY52" s="47"/>
      <c r="EZ52" s="47"/>
      <c r="FA52" s="47"/>
      <c r="FB52" s="47"/>
      <c r="FC52" s="47"/>
      <c r="FD52" s="47"/>
      <c r="FE52" s="47"/>
      <c r="FF52" s="47"/>
      <c r="FG52" s="47"/>
      <c r="FH52" s="47"/>
      <c r="FI52" s="47"/>
      <c r="FJ52" s="47"/>
      <c r="FK52" s="47"/>
      <c r="FL52" s="47"/>
      <c r="FM52" s="47"/>
      <c r="FN52" s="47"/>
      <c r="FO52" s="47"/>
      <c r="FP52" s="47"/>
      <c r="FQ52" s="47"/>
      <c r="FR52" s="47"/>
      <c r="FS52" s="47"/>
      <c r="FT52" s="47"/>
      <c r="FU52" s="47"/>
      <c r="FV52" s="47"/>
      <c r="FW52" s="47"/>
      <c r="FX52" s="47"/>
      <c r="FY52" s="47"/>
      <c r="FZ52" s="47"/>
      <c r="GA52" s="47"/>
      <c r="GB52" s="47"/>
      <c r="GC52" s="47"/>
      <c r="GD52" s="47"/>
      <c r="GE52" s="47"/>
      <c r="GF52" s="47"/>
      <c r="GG52" s="47"/>
      <c r="GH52" s="47"/>
      <c r="GI52" s="47"/>
      <c r="GJ52" s="47"/>
      <c r="GK52" s="47"/>
      <c r="GL52" s="47"/>
      <c r="GM52" s="47"/>
      <c r="GN52" s="47"/>
      <c r="GO52" s="47"/>
      <c r="GP52" s="47"/>
      <c r="GQ52" s="47"/>
      <c r="GR52" s="47"/>
      <c r="GS52" s="47"/>
      <c r="GT52" s="47"/>
      <c r="GU52" s="47"/>
      <c r="GV52" s="47"/>
      <c r="GW52" s="47"/>
      <c r="GX52" s="47"/>
      <c r="GY52" s="47"/>
      <c r="GZ52" s="47"/>
      <c r="HA52" s="47"/>
      <c r="HB52" s="47"/>
      <c r="HC52" s="47"/>
      <c r="HD52" s="47"/>
      <c r="HE52" s="47"/>
      <c r="HF52" s="47"/>
      <c r="HG52" s="47"/>
      <c r="HH52" s="47"/>
      <c r="HI52" s="47"/>
      <c r="HJ52" s="47"/>
      <c r="HK52" s="47"/>
      <c r="HL52" s="47"/>
      <c r="HM52" s="47"/>
      <c r="HN52" s="47"/>
      <c r="HO52" s="47"/>
      <c r="HP52" s="47"/>
      <c r="HQ52" s="47"/>
      <c r="HR52" s="47"/>
      <c r="HS52" s="47"/>
      <c r="HT52" s="47"/>
      <c r="HU52" s="47"/>
      <c r="HV52" s="47"/>
      <c r="HW52" s="47"/>
      <c r="HX52" s="47"/>
      <c r="HY52" s="47"/>
      <c r="HZ52" s="47"/>
      <c r="IA52" s="47"/>
      <c r="IB52" s="47"/>
      <c r="IC52" s="47"/>
      <c r="ID52" s="47"/>
      <c r="IE52" s="47"/>
      <c r="IF52" s="47"/>
      <c r="IG52" s="47"/>
      <c r="IH52" s="47"/>
      <c r="II52" s="47"/>
      <c r="IJ52" s="47"/>
      <c r="IK52" s="47"/>
      <c r="IL52" s="47"/>
      <c r="IM52" s="47"/>
      <c r="IN52" s="47"/>
      <c r="IO52" s="47"/>
      <c r="IP52" s="47"/>
      <c r="IQ52" s="47"/>
      <c r="IR52" s="47"/>
      <c r="IS52" s="47"/>
      <c r="IT52" s="47"/>
      <c r="IU52" s="47"/>
      <c r="IV52" s="47"/>
      <c r="IW52" s="47"/>
      <c r="IX52" s="47"/>
    </row>
    <row r="53" spans="1:258" s="59" customFormat="1" ht="116.25" customHeight="1">
      <c r="A53" s="73"/>
      <c r="B53" s="75" t="s">
        <v>107</v>
      </c>
      <c r="C53" s="75" t="s">
        <v>89</v>
      </c>
      <c r="D53" s="75" t="s">
        <v>100</v>
      </c>
      <c r="E53" s="75" t="s">
        <v>112</v>
      </c>
      <c r="F53" s="75" t="s">
        <v>119</v>
      </c>
      <c r="G53" s="76">
        <v>5</v>
      </c>
      <c r="H53" s="77">
        <v>233.8</v>
      </c>
      <c r="I53" s="74">
        <f t="shared" si="0"/>
        <v>46.760000000000005</v>
      </c>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c r="DQ53" s="47"/>
      <c r="DR53" s="47"/>
      <c r="DS53" s="47"/>
      <c r="DT53" s="47"/>
      <c r="DU53" s="47"/>
      <c r="DV53" s="47"/>
      <c r="DW53" s="47"/>
      <c r="DX53" s="47"/>
      <c r="DY53" s="47"/>
      <c r="DZ53" s="47"/>
      <c r="EA53" s="47"/>
      <c r="EB53" s="47"/>
      <c r="EC53" s="47"/>
      <c r="ED53" s="47"/>
      <c r="EE53" s="47"/>
      <c r="EF53" s="47"/>
      <c r="EG53" s="47"/>
      <c r="EH53" s="47"/>
      <c r="EI53" s="47"/>
      <c r="EJ53" s="47"/>
      <c r="EK53" s="47"/>
      <c r="EL53" s="47"/>
      <c r="EM53" s="47"/>
      <c r="EN53" s="47"/>
      <c r="EO53" s="47"/>
      <c r="EP53" s="47"/>
      <c r="EQ53" s="47"/>
      <c r="ER53" s="47"/>
      <c r="ES53" s="47"/>
      <c r="ET53" s="47"/>
      <c r="EU53" s="47"/>
      <c r="EV53" s="47"/>
      <c r="EW53" s="47"/>
      <c r="EX53" s="47"/>
      <c r="EY53" s="47"/>
      <c r="EZ53" s="47"/>
      <c r="FA53" s="47"/>
      <c r="FB53" s="47"/>
      <c r="FC53" s="47"/>
      <c r="FD53" s="47"/>
      <c r="FE53" s="47"/>
      <c r="FF53" s="47"/>
      <c r="FG53" s="47"/>
      <c r="FH53" s="47"/>
      <c r="FI53" s="47"/>
      <c r="FJ53" s="47"/>
      <c r="FK53" s="47"/>
      <c r="FL53" s="47"/>
      <c r="FM53" s="47"/>
      <c r="FN53" s="47"/>
      <c r="FO53" s="47"/>
      <c r="FP53" s="47"/>
      <c r="FQ53" s="47"/>
      <c r="FR53" s="47"/>
      <c r="FS53" s="47"/>
      <c r="FT53" s="47"/>
      <c r="FU53" s="47"/>
      <c r="FV53" s="47"/>
      <c r="FW53" s="47"/>
      <c r="FX53" s="47"/>
      <c r="FY53" s="47"/>
      <c r="FZ53" s="47"/>
      <c r="GA53" s="47"/>
      <c r="GB53" s="47"/>
      <c r="GC53" s="47"/>
      <c r="GD53" s="47"/>
      <c r="GE53" s="47"/>
      <c r="GF53" s="47"/>
      <c r="GG53" s="47"/>
      <c r="GH53" s="47"/>
      <c r="GI53" s="47"/>
      <c r="GJ53" s="47"/>
      <c r="GK53" s="47"/>
      <c r="GL53" s="47"/>
      <c r="GM53" s="47"/>
      <c r="GN53" s="47"/>
      <c r="GO53" s="47"/>
      <c r="GP53" s="47"/>
      <c r="GQ53" s="47"/>
      <c r="GR53" s="47"/>
      <c r="GS53" s="47"/>
      <c r="GT53" s="47"/>
      <c r="GU53" s="47"/>
      <c r="GV53" s="47"/>
      <c r="GW53" s="47"/>
      <c r="GX53" s="47"/>
      <c r="GY53" s="47"/>
      <c r="GZ53" s="47"/>
      <c r="HA53" s="47"/>
      <c r="HB53" s="47"/>
      <c r="HC53" s="47"/>
      <c r="HD53" s="47"/>
      <c r="HE53" s="47"/>
      <c r="HF53" s="47"/>
      <c r="HG53" s="47"/>
      <c r="HH53" s="47"/>
      <c r="HI53" s="47"/>
      <c r="HJ53" s="47"/>
      <c r="HK53" s="47"/>
      <c r="HL53" s="47"/>
      <c r="HM53" s="47"/>
      <c r="HN53" s="47"/>
      <c r="HO53" s="47"/>
      <c r="HP53" s="47"/>
      <c r="HQ53" s="47"/>
      <c r="HR53" s="47"/>
      <c r="HS53" s="47"/>
      <c r="HT53" s="47"/>
      <c r="HU53" s="47"/>
      <c r="HV53" s="47"/>
      <c r="HW53" s="47"/>
      <c r="HX53" s="47"/>
      <c r="HY53" s="47"/>
      <c r="HZ53" s="47"/>
      <c r="IA53" s="47"/>
      <c r="IB53" s="47"/>
      <c r="IC53" s="47"/>
      <c r="ID53" s="47"/>
      <c r="IE53" s="47"/>
      <c r="IF53" s="47"/>
      <c r="IG53" s="47"/>
      <c r="IH53" s="47"/>
      <c r="II53" s="47"/>
      <c r="IJ53" s="47"/>
      <c r="IK53" s="47"/>
      <c r="IL53" s="47"/>
      <c r="IM53" s="47"/>
      <c r="IN53" s="47"/>
      <c r="IO53" s="47"/>
      <c r="IP53" s="47"/>
      <c r="IQ53" s="47"/>
      <c r="IR53" s="47"/>
      <c r="IS53" s="47"/>
      <c r="IT53" s="47"/>
      <c r="IU53" s="47"/>
      <c r="IV53" s="47"/>
      <c r="IW53" s="47"/>
      <c r="IX53" s="47"/>
    </row>
    <row r="54" spans="1:258" ht="15" customHeight="1">
      <c r="A54" s="53"/>
      <c r="B54" s="161" t="s">
        <v>180</v>
      </c>
      <c r="C54" s="162"/>
      <c r="D54" s="162"/>
      <c r="E54" s="162"/>
      <c r="F54" s="162"/>
      <c r="G54" s="162"/>
      <c r="H54" s="163"/>
      <c r="I54" s="54">
        <v>42.94</v>
      </c>
    </row>
    <row r="55" spans="1:258" ht="15" customHeight="1">
      <c r="A55" s="53"/>
      <c r="B55" s="158" t="s">
        <v>78</v>
      </c>
      <c r="C55" s="159"/>
      <c r="D55" s="159"/>
      <c r="E55" s="159"/>
      <c r="F55" s="159"/>
      <c r="G55" s="159"/>
      <c r="H55" s="159"/>
      <c r="I55" s="160"/>
    </row>
    <row r="56" spans="1:258" s="59" customFormat="1" ht="51.75" customHeight="1">
      <c r="A56" s="83"/>
      <c r="B56" s="75" t="s">
        <v>138</v>
      </c>
      <c r="C56" s="75" t="s">
        <v>126</v>
      </c>
      <c r="D56" s="75" t="s">
        <v>127</v>
      </c>
      <c r="E56" s="75" t="s">
        <v>147</v>
      </c>
      <c r="F56" s="75" t="s">
        <v>148</v>
      </c>
      <c r="G56" s="76">
        <v>5</v>
      </c>
      <c r="H56" s="77">
        <v>70</v>
      </c>
      <c r="I56" s="74">
        <f>H56/G56/2</f>
        <v>7</v>
      </c>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c r="DQ56" s="47"/>
      <c r="DR56" s="47"/>
      <c r="DS56" s="47"/>
      <c r="DT56" s="47"/>
      <c r="DU56" s="47"/>
      <c r="DV56" s="47"/>
      <c r="DW56" s="47"/>
      <c r="DX56" s="47"/>
      <c r="DY56" s="47"/>
      <c r="DZ56" s="47"/>
      <c r="EA56" s="47"/>
      <c r="EB56" s="47"/>
      <c r="EC56" s="47"/>
      <c r="ED56" s="47"/>
      <c r="EE56" s="47"/>
      <c r="EF56" s="47"/>
      <c r="EG56" s="47"/>
      <c r="EH56" s="47"/>
      <c r="EI56" s="47"/>
      <c r="EJ56" s="47"/>
      <c r="EK56" s="47"/>
      <c r="EL56" s="47"/>
      <c r="EM56" s="47"/>
      <c r="EN56" s="47"/>
      <c r="EO56" s="47"/>
      <c r="EP56" s="47"/>
      <c r="EQ56" s="47"/>
      <c r="ER56" s="47"/>
      <c r="ES56" s="47"/>
      <c r="ET56" s="47"/>
      <c r="EU56" s="47"/>
      <c r="EV56" s="47"/>
      <c r="EW56" s="47"/>
      <c r="EX56" s="47"/>
      <c r="EY56" s="47"/>
      <c r="EZ56" s="47"/>
      <c r="FA56" s="47"/>
      <c r="FB56" s="47"/>
      <c r="FC56" s="47"/>
      <c r="FD56" s="47"/>
      <c r="FE56" s="47"/>
      <c r="FF56" s="47"/>
      <c r="FG56" s="47"/>
      <c r="FH56" s="47"/>
      <c r="FI56" s="47"/>
      <c r="FJ56" s="47"/>
      <c r="FK56" s="47"/>
      <c r="FL56" s="47"/>
      <c r="FM56" s="47"/>
      <c r="FN56" s="47"/>
      <c r="FO56" s="47"/>
      <c r="FP56" s="47"/>
      <c r="FQ56" s="47"/>
      <c r="FR56" s="47"/>
      <c r="FS56" s="47"/>
      <c r="FT56" s="47"/>
      <c r="FU56" s="47"/>
      <c r="FV56" s="47"/>
      <c r="FW56" s="47"/>
      <c r="FX56" s="47"/>
      <c r="FY56" s="47"/>
      <c r="FZ56" s="47"/>
      <c r="GA56" s="47"/>
      <c r="GB56" s="47"/>
      <c r="GC56" s="47"/>
      <c r="GD56" s="47"/>
      <c r="GE56" s="47"/>
      <c r="GF56" s="47"/>
      <c r="GG56" s="47"/>
      <c r="GH56" s="47"/>
      <c r="GI56" s="47"/>
      <c r="GJ56" s="47"/>
      <c r="GK56" s="47"/>
      <c r="GL56" s="47"/>
      <c r="GM56" s="47"/>
      <c r="GN56" s="47"/>
      <c r="GO56" s="47"/>
      <c r="GP56" s="47"/>
      <c r="GQ56" s="47"/>
      <c r="GR56" s="47"/>
      <c r="GS56" s="47"/>
      <c r="GT56" s="47"/>
      <c r="GU56" s="47"/>
      <c r="GV56" s="47"/>
      <c r="GW56" s="47"/>
      <c r="GX56" s="47"/>
      <c r="GY56" s="47"/>
      <c r="GZ56" s="47"/>
      <c r="HA56" s="47"/>
      <c r="HB56" s="47"/>
      <c r="HC56" s="47"/>
      <c r="HD56" s="47"/>
      <c r="HE56" s="47"/>
      <c r="HF56" s="47"/>
      <c r="HG56" s="47"/>
      <c r="HH56" s="47"/>
      <c r="HI56" s="47"/>
      <c r="HJ56" s="47"/>
      <c r="HK56" s="47"/>
      <c r="HL56" s="47"/>
      <c r="HM56" s="47"/>
      <c r="HN56" s="47"/>
      <c r="HO56" s="47"/>
      <c r="HP56" s="47"/>
      <c r="HQ56" s="47"/>
      <c r="HR56" s="47"/>
      <c r="HS56" s="47"/>
      <c r="HT56" s="47"/>
      <c r="HU56" s="47"/>
      <c r="HV56" s="47"/>
      <c r="HW56" s="47"/>
      <c r="HX56" s="47"/>
      <c r="HY56" s="47"/>
      <c r="HZ56" s="47"/>
      <c r="IA56" s="47"/>
      <c r="IB56" s="47"/>
      <c r="IC56" s="47"/>
      <c r="ID56" s="47"/>
      <c r="IE56" s="47"/>
      <c r="IF56" s="47"/>
      <c r="IG56" s="47"/>
      <c r="IH56" s="47"/>
      <c r="II56" s="47"/>
      <c r="IJ56" s="47"/>
      <c r="IK56" s="47"/>
      <c r="IL56" s="47"/>
      <c r="IM56" s="47"/>
      <c r="IN56" s="47"/>
      <c r="IO56" s="47"/>
      <c r="IP56" s="47"/>
      <c r="IQ56" s="47"/>
      <c r="IR56" s="47"/>
      <c r="IS56" s="47"/>
      <c r="IT56" s="47"/>
      <c r="IU56" s="47"/>
      <c r="IV56" s="47"/>
      <c r="IW56" s="47"/>
      <c r="IX56" s="47"/>
    </row>
    <row r="57" spans="1:258" s="59" customFormat="1" ht="47.25" customHeight="1">
      <c r="A57" s="83"/>
      <c r="B57" s="75" t="s">
        <v>139</v>
      </c>
      <c r="C57" s="75" t="s">
        <v>126</v>
      </c>
      <c r="D57" s="75" t="s">
        <v>128</v>
      </c>
      <c r="E57" s="75" t="s">
        <v>149</v>
      </c>
      <c r="F57" s="75" t="s">
        <v>150</v>
      </c>
      <c r="G57" s="76">
        <v>5</v>
      </c>
      <c r="H57" s="77">
        <v>54.47</v>
      </c>
      <c r="I57" s="78">
        <f t="shared" ref="I57:I72" si="1">H57/G57/2</f>
        <v>5.4470000000000001</v>
      </c>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c r="DQ57" s="47"/>
      <c r="DR57" s="47"/>
      <c r="DS57" s="47"/>
      <c r="DT57" s="47"/>
      <c r="DU57" s="47"/>
      <c r="DV57" s="47"/>
      <c r="DW57" s="47"/>
      <c r="DX57" s="47"/>
      <c r="DY57" s="47"/>
      <c r="DZ57" s="47"/>
      <c r="EA57" s="47"/>
      <c r="EB57" s="47"/>
      <c r="EC57" s="47"/>
      <c r="ED57" s="47"/>
      <c r="EE57" s="47"/>
      <c r="EF57" s="47"/>
      <c r="EG57" s="47"/>
      <c r="EH57" s="47"/>
      <c r="EI57" s="47"/>
      <c r="EJ57" s="47"/>
      <c r="EK57" s="47"/>
      <c r="EL57" s="47"/>
      <c r="EM57" s="47"/>
      <c r="EN57" s="47"/>
      <c r="EO57" s="47"/>
      <c r="EP57" s="47"/>
      <c r="EQ57" s="47"/>
      <c r="ER57" s="47"/>
      <c r="ES57" s="47"/>
      <c r="ET57" s="47"/>
      <c r="EU57" s="47"/>
      <c r="EV57" s="47"/>
      <c r="EW57" s="47"/>
      <c r="EX57" s="47"/>
      <c r="EY57" s="47"/>
      <c r="EZ57" s="47"/>
      <c r="FA57" s="47"/>
      <c r="FB57" s="47"/>
      <c r="FC57" s="47"/>
      <c r="FD57" s="47"/>
      <c r="FE57" s="47"/>
      <c r="FF57" s="47"/>
      <c r="FG57" s="47"/>
      <c r="FH57" s="47"/>
      <c r="FI57" s="47"/>
      <c r="FJ57" s="47"/>
      <c r="FK57" s="47"/>
      <c r="FL57" s="47"/>
      <c r="FM57" s="47"/>
      <c r="FN57" s="47"/>
      <c r="FO57" s="47"/>
      <c r="FP57" s="47"/>
      <c r="FQ57" s="47"/>
      <c r="FR57" s="47"/>
      <c r="FS57" s="47"/>
      <c r="FT57" s="47"/>
      <c r="FU57" s="47"/>
      <c r="FV57" s="47"/>
      <c r="FW57" s="47"/>
      <c r="FX57" s="47"/>
      <c r="FY57" s="47"/>
      <c r="FZ57" s="47"/>
      <c r="GA57" s="47"/>
      <c r="GB57" s="47"/>
      <c r="GC57" s="47"/>
      <c r="GD57" s="47"/>
      <c r="GE57" s="47"/>
      <c r="GF57" s="47"/>
      <c r="GG57" s="47"/>
      <c r="GH57" s="47"/>
      <c r="GI57" s="47"/>
      <c r="GJ57" s="47"/>
      <c r="GK57" s="47"/>
      <c r="GL57" s="47"/>
      <c r="GM57" s="47"/>
      <c r="GN57" s="47"/>
      <c r="GO57" s="47"/>
      <c r="GP57" s="47"/>
      <c r="GQ57" s="47"/>
      <c r="GR57" s="47"/>
      <c r="GS57" s="47"/>
      <c r="GT57" s="47"/>
      <c r="GU57" s="47"/>
      <c r="GV57" s="47"/>
      <c r="GW57" s="47"/>
      <c r="GX57" s="47"/>
      <c r="GY57" s="47"/>
      <c r="GZ57" s="47"/>
      <c r="HA57" s="47"/>
      <c r="HB57" s="47"/>
      <c r="HC57" s="47"/>
      <c r="HD57" s="47"/>
      <c r="HE57" s="47"/>
      <c r="HF57" s="47"/>
      <c r="HG57" s="47"/>
      <c r="HH57" s="47"/>
      <c r="HI57" s="47"/>
      <c r="HJ57" s="47"/>
      <c r="HK57" s="47"/>
      <c r="HL57" s="47"/>
      <c r="HM57" s="47"/>
      <c r="HN57" s="47"/>
      <c r="HO57" s="47"/>
      <c r="HP57" s="47"/>
      <c r="HQ57" s="47"/>
      <c r="HR57" s="47"/>
      <c r="HS57" s="47"/>
      <c r="HT57" s="47"/>
      <c r="HU57" s="47"/>
      <c r="HV57" s="47"/>
      <c r="HW57" s="47"/>
      <c r="HX57" s="47"/>
      <c r="HY57" s="47"/>
      <c r="HZ57" s="47"/>
      <c r="IA57" s="47"/>
      <c r="IB57" s="47"/>
      <c r="IC57" s="47"/>
      <c r="ID57" s="47"/>
      <c r="IE57" s="47"/>
      <c r="IF57" s="47"/>
      <c r="IG57" s="47"/>
      <c r="IH57" s="47"/>
      <c r="II57" s="47"/>
      <c r="IJ57" s="47"/>
      <c r="IK57" s="47"/>
      <c r="IL57" s="47"/>
      <c r="IM57" s="47"/>
      <c r="IN57" s="47"/>
      <c r="IO57" s="47"/>
      <c r="IP57" s="47"/>
      <c r="IQ57" s="47"/>
      <c r="IR57" s="47"/>
      <c r="IS57" s="47"/>
      <c r="IT57" s="47"/>
      <c r="IU57" s="47"/>
      <c r="IV57" s="47"/>
      <c r="IW57" s="47"/>
      <c r="IX57" s="47"/>
    </row>
    <row r="58" spans="1:258" s="59" customFormat="1" ht="54.75" customHeight="1">
      <c r="A58" s="83"/>
      <c r="B58" s="75" t="s">
        <v>140</v>
      </c>
      <c r="C58" s="75" t="s">
        <v>129</v>
      </c>
      <c r="D58" s="75" t="s">
        <v>130</v>
      </c>
      <c r="E58" s="75" t="s">
        <v>151</v>
      </c>
      <c r="F58" s="75" t="s">
        <v>150</v>
      </c>
      <c r="G58" s="76">
        <v>5</v>
      </c>
      <c r="H58" s="77">
        <v>53.56</v>
      </c>
      <c r="I58" s="79">
        <f t="shared" si="1"/>
        <v>5.3559999999999999</v>
      </c>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c r="DQ58" s="47"/>
      <c r="DR58" s="47"/>
      <c r="DS58" s="47"/>
      <c r="DT58" s="47"/>
      <c r="DU58" s="47"/>
      <c r="DV58" s="47"/>
      <c r="DW58" s="47"/>
      <c r="DX58" s="47"/>
      <c r="DY58" s="47"/>
      <c r="DZ58" s="47"/>
      <c r="EA58" s="47"/>
      <c r="EB58" s="47"/>
      <c r="EC58" s="47"/>
      <c r="ED58" s="47"/>
      <c r="EE58" s="47"/>
      <c r="EF58" s="47"/>
      <c r="EG58" s="47"/>
      <c r="EH58" s="47"/>
      <c r="EI58" s="47"/>
      <c r="EJ58" s="47"/>
      <c r="EK58" s="47"/>
      <c r="EL58" s="47"/>
      <c r="EM58" s="47"/>
      <c r="EN58" s="47"/>
      <c r="EO58" s="47"/>
      <c r="EP58" s="47"/>
      <c r="EQ58" s="47"/>
      <c r="ER58" s="47"/>
      <c r="ES58" s="47"/>
      <c r="ET58" s="47"/>
      <c r="EU58" s="47"/>
      <c r="EV58" s="47"/>
      <c r="EW58" s="47"/>
      <c r="EX58" s="47"/>
      <c r="EY58" s="47"/>
      <c r="EZ58" s="47"/>
      <c r="FA58" s="47"/>
      <c r="FB58" s="47"/>
      <c r="FC58" s="47"/>
      <c r="FD58" s="47"/>
      <c r="FE58" s="47"/>
      <c r="FF58" s="47"/>
      <c r="FG58" s="47"/>
      <c r="FH58" s="47"/>
      <c r="FI58" s="47"/>
      <c r="FJ58" s="47"/>
      <c r="FK58" s="47"/>
      <c r="FL58" s="47"/>
      <c r="FM58" s="47"/>
      <c r="FN58" s="47"/>
      <c r="FO58" s="47"/>
      <c r="FP58" s="47"/>
      <c r="FQ58" s="47"/>
      <c r="FR58" s="47"/>
      <c r="FS58" s="47"/>
      <c r="FT58" s="47"/>
      <c r="FU58" s="47"/>
      <c r="FV58" s="47"/>
      <c r="FW58" s="47"/>
      <c r="FX58" s="47"/>
      <c r="FY58" s="47"/>
      <c r="FZ58" s="47"/>
      <c r="GA58" s="47"/>
      <c r="GB58" s="47"/>
      <c r="GC58" s="47"/>
      <c r="GD58" s="47"/>
      <c r="GE58" s="47"/>
      <c r="GF58" s="47"/>
      <c r="GG58" s="47"/>
      <c r="GH58" s="47"/>
      <c r="GI58" s="47"/>
      <c r="GJ58" s="47"/>
      <c r="GK58" s="47"/>
      <c r="GL58" s="47"/>
      <c r="GM58" s="47"/>
      <c r="GN58" s="47"/>
      <c r="GO58" s="47"/>
      <c r="GP58" s="47"/>
      <c r="GQ58" s="47"/>
      <c r="GR58" s="47"/>
      <c r="GS58" s="47"/>
      <c r="GT58" s="47"/>
      <c r="GU58" s="47"/>
      <c r="GV58" s="47"/>
      <c r="GW58" s="47"/>
      <c r="GX58" s="47"/>
      <c r="GY58" s="47"/>
      <c r="GZ58" s="47"/>
      <c r="HA58" s="47"/>
      <c r="HB58" s="47"/>
      <c r="HC58" s="47"/>
      <c r="HD58" s="47"/>
      <c r="HE58" s="47"/>
      <c r="HF58" s="47"/>
      <c r="HG58" s="47"/>
      <c r="HH58" s="47"/>
      <c r="HI58" s="47"/>
      <c r="HJ58" s="47"/>
      <c r="HK58" s="47"/>
      <c r="HL58" s="47"/>
      <c r="HM58" s="47"/>
      <c r="HN58" s="47"/>
      <c r="HO58" s="47"/>
      <c r="HP58" s="47"/>
      <c r="HQ58" s="47"/>
      <c r="HR58" s="47"/>
      <c r="HS58" s="47"/>
      <c r="HT58" s="47"/>
      <c r="HU58" s="47"/>
      <c r="HV58" s="47"/>
      <c r="HW58" s="47"/>
      <c r="HX58" s="47"/>
      <c r="HY58" s="47"/>
      <c r="HZ58" s="47"/>
      <c r="IA58" s="47"/>
      <c r="IB58" s="47"/>
      <c r="IC58" s="47"/>
      <c r="ID58" s="47"/>
      <c r="IE58" s="47"/>
      <c r="IF58" s="47"/>
      <c r="IG58" s="47"/>
      <c r="IH58" s="47"/>
      <c r="II58" s="47"/>
      <c r="IJ58" s="47"/>
      <c r="IK58" s="47"/>
      <c r="IL58" s="47"/>
      <c r="IM58" s="47"/>
      <c r="IN58" s="47"/>
      <c r="IO58" s="47"/>
      <c r="IP58" s="47"/>
      <c r="IQ58" s="47"/>
      <c r="IR58" s="47"/>
      <c r="IS58" s="47"/>
      <c r="IT58" s="47"/>
      <c r="IU58" s="47"/>
      <c r="IV58" s="47"/>
      <c r="IW58" s="47"/>
      <c r="IX58" s="47"/>
    </row>
    <row r="59" spans="1:258" s="59" customFormat="1" ht="51" customHeight="1">
      <c r="A59" s="83"/>
      <c r="B59" s="75" t="s">
        <v>141</v>
      </c>
      <c r="C59" s="75" t="s">
        <v>131</v>
      </c>
      <c r="D59" s="75" t="s">
        <v>130</v>
      </c>
      <c r="E59" s="75" t="s">
        <v>151</v>
      </c>
      <c r="F59" s="75" t="s">
        <v>150</v>
      </c>
      <c r="G59" s="76">
        <v>5</v>
      </c>
      <c r="H59" s="77">
        <v>74.39</v>
      </c>
      <c r="I59" s="74">
        <f t="shared" si="1"/>
        <v>7.4390000000000001</v>
      </c>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47"/>
      <c r="ES59" s="47"/>
      <c r="ET59" s="47"/>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47"/>
      <c r="FW59" s="47"/>
      <c r="FX59" s="47"/>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47"/>
      <c r="HA59" s="47"/>
      <c r="HB59" s="47"/>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47"/>
      <c r="IE59" s="47"/>
      <c r="IF59" s="47"/>
      <c r="IG59" s="47"/>
      <c r="IH59" s="47"/>
      <c r="II59" s="47"/>
      <c r="IJ59" s="47"/>
      <c r="IK59" s="47"/>
      <c r="IL59" s="47"/>
      <c r="IM59" s="47"/>
      <c r="IN59" s="47"/>
      <c r="IO59" s="47"/>
      <c r="IP59" s="47"/>
      <c r="IQ59" s="47"/>
      <c r="IR59" s="47"/>
      <c r="IS59" s="47"/>
      <c r="IT59" s="47"/>
      <c r="IU59" s="47"/>
      <c r="IV59" s="47"/>
      <c r="IW59" s="47"/>
      <c r="IX59" s="47"/>
    </row>
    <row r="60" spans="1:258" s="59" customFormat="1" ht="54.75" customHeight="1">
      <c r="A60" s="83"/>
      <c r="B60" s="75" t="s">
        <v>141</v>
      </c>
      <c r="C60" s="75" t="s">
        <v>131</v>
      </c>
      <c r="D60" s="75" t="s">
        <v>132</v>
      </c>
      <c r="E60" s="75" t="s">
        <v>151</v>
      </c>
      <c r="F60" s="75" t="s">
        <v>150</v>
      </c>
      <c r="G60" s="76">
        <v>10</v>
      </c>
      <c r="H60" s="77">
        <v>87.92</v>
      </c>
      <c r="I60" s="79">
        <f t="shared" si="1"/>
        <v>4.3959999999999999</v>
      </c>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c r="DQ60" s="47"/>
      <c r="DR60" s="47"/>
      <c r="DS60" s="47"/>
      <c r="DT60" s="47"/>
      <c r="DU60" s="47"/>
      <c r="DV60" s="47"/>
      <c r="DW60" s="47"/>
      <c r="DX60" s="47"/>
      <c r="DY60" s="47"/>
      <c r="DZ60" s="47"/>
      <c r="EA60" s="47"/>
      <c r="EB60" s="47"/>
      <c r="EC60" s="47"/>
      <c r="ED60" s="47"/>
      <c r="EE60" s="47"/>
      <c r="EF60" s="47"/>
      <c r="EG60" s="47"/>
      <c r="EH60" s="47"/>
      <c r="EI60" s="47"/>
      <c r="EJ60" s="47"/>
      <c r="EK60" s="47"/>
      <c r="EL60" s="47"/>
      <c r="EM60" s="47"/>
      <c r="EN60" s="47"/>
      <c r="EO60" s="47"/>
      <c r="EP60" s="47"/>
      <c r="EQ60" s="47"/>
      <c r="ER60" s="47"/>
      <c r="ES60" s="47"/>
      <c r="ET60" s="47"/>
      <c r="EU60" s="47"/>
      <c r="EV60" s="47"/>
      <c r="EW60" s="47"/>
      <c r="EX60" s="47"/>
      <c r="EY60" s="47"/>
      <c r="EZ60" s="47"/>
      <c r="FA60" s="47"/>
      <c r="FB60" s="47"/>
      <c r="FC60" s="47"/>
      <c r="FD60" s="47"/>
      <c r="FE60" s="47"/>
      <c r="FF60" s="47"/>
      <c r="FG60" s="47"/>
      <c r="FH60" s="47"/>
      <c r="FI60" s="47"/>
      <c r="FJ60" s="47"/>
      <c r="FK60" s="47"/>
      <c r="FL60" s="47"/>
      <c r="FM60" s="47"/>
      <c r="FN60" s="47"/>
      <c r="FO60" s="47"/>
      <c r="FP60" s="47"/>
      <c r="FQ60" s="47"/>
      <c r="FR60" s="47"/>
      <c r="FS60" s="47"/>
      <c r="FT60" s="47"/>
      <c r="FU60" s="47"/>
      <c r="FV60" s="47"/>
      <c r="FW60" s="47"/>
      <c r="FX60" s="47"/>
      <c r="FY60" s="47"/>
      <c r="FZ60" s="47"/>
      <c r="GA60" s="47"/>
      <c r="GB60" s="47"/>
      <c r="GC60" s="47"/>
      <c r="GD60" s="47"/>
      <c r="GE60" s="47"/>
      <c r="GF60" s="47"/>
      <c r="GG60" s="47"/>
      <c r="GH60" s="47"/>
      <c r="GI60" s="47"/>
      <c r="GJ60" s="47"/>
      <c r="GK60" s="47"/>
      <c r="GL60" s="47"/>
      <c r="GM60" s="47"/>
      <c r="GN60" s="47"/>
      <c r="GO60" s="47"/>
      <c r="GP60" s="47"/>
      <c r="GQ60" s="47"/>
      <c r="GR60" s="47"/>
      <c r="GS60" s="47"/>
      <c r="GT60" s="47"/>
      <c r="GU60" s="47"/>
      <c r="GV60" s="47"/>
      <c r="GW60" s="47"/>
      <c r="GX60" s="47"/>
      <c r="GY60" s="47"/>
      <c r="GZ60" s="47"/>
      <c r="HA60" s="47"/>
      <c r="HB60" s="47"/>
      <c r="HC60" s="47"/>
      <c r="HD60" s="47"/>
      <c r="HE60" s="47"/>
      <c r="HF60" s="47"/>
      <c r="HG60" s="47"/>
      <c r="HH60" s="47"/>
      <c r="HI60" s="47"/>
      <c r="HJ60" s="47"/>
      <c r="HK60" s="47"/>
      <c r="HL60" s="47"/>
      <c r="HM60" s="47"/>
      <c r="HN60" s="47"/>
      <c r="HO60" s="47"/>
      <c r="HP60" s="47"/>
      <c r="HQ60" s="47"/>
      <c r="HR60" s="47"/>
      <c r="HS60" s="47"/>
      <c r="HT60" s="47"/>
      <c r="HU60" s="47"/>
      <c r="HV60" s="47"/>
      <c r="HW60" s="47"/>
      <c r="HX60" s="47"/>
      <c r="HY60" s="47"/>
      <c r="HZ60" s="47"/>
      <c r="IA60" s="47"/>
      <c r="IB60" s="47"/>
      <c r="IC60" s="47"/>
      <c r="ID60" s="47"/>
      <c r="IE60" s="47"/>
      <c r="IF60" s="47"/>
      <c r="IG60" s="47"/>
      <c r="IH60" s="47"/>
      <c r="II60" s="47"/>
      <c r="IJ60" s="47"/>
      <c r="IK60" s="47"/>
      <c r="IL60" s="47"/>
      <c r="IM60" s="47"/>
      <c r="IN60" s="47"/>
      <c r="IO60" s="47"/>
      <c r="IP60" s="47"/>
      <c r="IQ60" s="47"/>
      <c r="IR60" s="47"/>
      <c r="IS60" s="47"/>
      <c r="IT60" s="47"/>
      <c r="IU60" s="47"/>
      <c r="IV60" s="47"/>
      <c r="IW60" s="47"/>
      <c r="IX60" s="47"/>
    </row>
    <row r="61" spans="1:258" s="59" customFormat="1" ht="64.5" customHeight="1">
      <c r="A61" s="83"/>
      <c r="B61" s="75" t="s">
        <v>142</v>
      </c>
      <c r="C61" s="75" t="s">
        <v>133</v>
      </c>
      <c r="D61" s="75" t="s">
        <v>134</v>
      </c>
      <c r="E61" s="75" t="s">
        <v>152</v>
      </c>
      <c r="F61" s="75" t="s">
        <v>150</v>
      </c>
      <c r="G61" s="76">
        <v>5</v>
      </c>
      <c r="H61" s="77">
        <v>59.4</v>
      </c>
      <c r="I61" s="74">
        <f t="shared" si="1"/>
        <v>5.9399999999999995</v>
      </c>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c r="DQ61" s="47"/>
      <c r="DR61" s="47"/>
      <c r="DS61" s="47"/>
      <c r="DT61" s="47"/>
      <c r="DU61" s="47"/>
      <c r="DV61" s="47"/>
      <c r="DW61" s="47"/>
      <c r="DX61" s="47"/>
      <c r="DY61" s="47"/>
      <c r="DZ61" s="47"/>
      <c r="EA61" s="47"/>
      <c r="EB61" s="47"/>
      <c r="EC61" s="47"/>
      <c r="ED61" s="47"/>
      <c r="EE61" s="47"/>
      <c r="EF61" s="47"/>
      <c r="EG61" s="47"/>
      <c r="EH61" s="47"/>
      <c r="EI61" s="47"/>
      <c r="EJ61" s="47"/>
      <c r="EK61" s="47"/>
      <c r="EL61" s="47"/>
      <c r="EM61" s="47"/>
      <c r="EN61" s="47"/>
      <c r="EO61" s="47"/>
      <c r="EP61" s="47"/>
      <c r="EQ61" s="47"/>
      <c r="ER61" s="47"/>
      <c r="ES61" s="47"/>
      <c r="ET61" s="47"/>
      <c r="EU61" s="47"/>
      <c r="EV61" s="47"/>
      <c r="EW61" s="47"/>
      <c r="EX61" s="47"/>
      <c r="EY61" s="47"/>
      <c r="EZ61" s="47"/>
      <c r="FA61" s="47"/>
      <c r="FB61" s="47"/>
      <c r="FC61" s="47"/>
      <c r="FD61" s="47"/>
      <c r="FE61" s="47"/>
      <c r="FF61" s="47"/>
      <c r="FG61" s="47"/>
      <c r="FH61" s="47"/>
      <c r="FI61" s="47"/>
      <c r="FJ61" s="47"/>
      <c r="FK61" s="47"/>
      <c r="FL61" s="47"/>
      <c r="FM61" s="47"/>
      <c r="FN61" s="47"/>
      <c r="FO61" s="47"/>
      <c r="FP61" s="47"/>
      <c r="FQ61" s="47"/>
      <c r="FR61" s="47"/>
      <c r="FS61" s="47"/>
      <c r="FT61" s="47"/>
      <c r="FU61" s="47"/>
      <c r="FV61" s="47"/>
      <c r="FW61" s="47"/>
      <c r="FX61" s="47"/>
      <c r="FY61" s="47"/>
      <c r="FZ61" s="47"/>
      <c r="GA61" s="47"/>
      <c r="GB61" s="47"/>
      <c r="GC61" s="47"/>
      <c r="GD61" s="47"/>
      <c r="GE61" s="47"/>
      <c r="GF61" s="47"/>
      <c r="GG61" s="47"/>
      <c r="GH61" s="47"/>
      <c r="GI61" s="47"/>
      <c r="GJ61" s="47"/>
      <c r="GK61" s="47"/>
      <c r="GL61" s="47"/>
      <c r="GM61" s="47"/>
      <c r="GN61" s="47"/>
      <c r="GO61" s="47"/>
      <c r="GP61" s="47"/>
      <c r="GQ61" s="47"/>
      <c r="GR61" s="47"/>
      <c r="GS61" s="47"/>
      <c r="GT61" s="47"/>
      <c r="GU61" s="47"/>
      <c r="GV61" s="47"/>
      <c r="GW61" s="47"/>
      <c r="GX61" s="47"/>
      <c r="GY61" s="47"/>
      <c r="GZ61" s="47"/>
      <c r="HA61" s="47"/>
      <c r="HB61" s="47"/>
      <c r="HC61" s="47"/>
      <c r="HD61" s="47"/>
      <c r="HE61" s="47"/>
      <c r="HF61" s="47"/>
      <c r="HG61" s="47"/>
      <c r="HH61" s="47"/>
      <c r="HI61" s="47"/>
      <c r="HJ61" s="47"/>
      <c r="HK61" s="47"/>
      <c r="HL61" s="47"/>
      <c r="HM61" s="47"/>
      <c r="HN61" s="47"/>
      <c r="HO61" s="47"/>
      <c r="HP61" s="47"/>
      <c r="HQ61" s="47"/>
      <c r="HR61" s="47"/>
      <c r="HS61" s="47"/>
      <c r="HT61" s="47"/>
      <c r="HU61" s="47"/>
      <c r="HV61" s="47"/>
      <c r="HW61" s="47"/>
      <c r="HX61" s="47"/>
      <c r="HY61" s="47"/>
      <c r="HZ61" s="47"/>
      <c r="IA61" s="47"/>
      <c r="IB61" s="47"/>
      <c r="IC61" s="47"/>
      <c r="ID61" s="47"/>
      <c r="IE61" s="47"/>
      <c r="IF61" s="47"/>
      <c r="IG61" s="47"/>
      <c r="IH61" s="47"/>
      <c r="II61" s="47"/>
      <c r="IJ61" s="47"/>
      <c r="IK61" s="47"/>
      <c r="IL61" s="47"/>
      <c r="IM61" s="47"/>
      <c r="IN61" s="47"/>
      <c r="IO61" s="47"/>
      <c r="IP61" s="47"/>
      <c r="IQ61" s="47"/>
      <c r="IR61" s="47"/>
      <c r="IS61" s="47"/>
      <c r="IT61" s="47"/>
      <c r="IU61" s="47"/>
      <c r="IV61" s="47"/>
      <c r="IW61" s="47"/>
      <c r="IX61" s="47"/>
    </row>
    <row r="62" spans="1:258" s="59" customFormat="1" ht="96.75" customHeight="1">
      <c r="A62" s="83"/>
      <c r="B62" s="75" t="s">
        <v>143</v>
      </c>
      <c r="C62" s="75" t="s">
        <v>135</v>
      </c>
      <c r="D62" s="75" t="s">
        <v>127</v>
      </c>
      <c r="E62" s="75" t="s">
        <v>153</v>
      </c>
      <c r="F62" s="75" t="s">
        <v>154</v>
      </c>
      <c r="G62" s="76">
        <v>5</v>
      </c>
      <c r="H62" s="77">
        <v>80.14</v>
      </c>
      <c r="I62" s="74">
        <f t="shared" si="1"/>
        <v>8.0139999999999993</v>
      </c>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c r="DQ62" s="47"/>
      <c r="DR62" s="47"/>
      <c r="DS62" s="47"/>
      <c r="DT62" s="47"/>
      <c r="DU62" s="47"/>
      <c r="DV62" s="47"/>
      <c r="DW62" s="47"/>
      <c r="DX62" s="47"/>
      <c r="DY62" s="47"/>
      <c r="DZ62" s="47"/>
      <c r="EA62" s="47"/>
      <c r="EB62" s="47"/>
      <c r="EC62" s="47"/>
      <c r="ED62" s="47"/>
      <c r="EE62" s="47"/>
      <c r="EF62" s="47"/>
      <c r="EG62" s="47"/>
      <c r="EH62" s="47"/>
      <c r="EI62" s="47"/>
      <c r="EJ62" s="47"/>
      <c r="EK62" s="47"/>
      <c r="EL62" s="47"/>
      <c r="EM62" s="47"/>
      <c r="EN62" s="47"/>
      <c r="EO62" s="47"/>
      <c r="EP62" s="47"/>
      <c r="EQ62" s="47"/>
      <c r="ER62" s="47"/>
      <c r="ES62" s="47"/>
      <c r="ET62" s="47"/>
      <c r="EU62" s="47"/>
      <c r="EV62" s="47"/>
      <c r="EW62" s="47"/>
      <c r="EX62" s="47"/>
      <c r="EY62" s="47"/>
      <c r="EZ62" s="47"/>
      <c r="FA62" s="47"/>
      <c r="FB62" s="47"/>
      <c r="FC62" s="47"/>
      <c r="FD62" s="47"/>
      <c r="FE62" s="47"/>
      <c r="FF62" s="47"/>
      <c r="FG62" s="47"/>
      <c r="FH62" s="47"/>
      <c r="FI62" s="47"/>
      <c r="FJ62" s="47"/>
      <c r="FK62" s="47"/>
      <c r="FL62" s="47"/>
      <c r="FM62" s="47"/>
      <c r="FN62" s="47"/>
      <c r="FO62" s="47"/>
      <c r="FP62" s="47"/>
      <c r="FQ62" s="47"/>
      <c r="FR62" s="47"/>
      <c r="FS62" s="47"/>
      <c r="FT62" s="47"/>
      <c r="FU62" s="47"/>
      <c r="FV62" s="47"/>
      <c r="FW62" s="47"/>
      <c r="FX62" s="47"/>
      <c r="FY62" s="47"/>
      <c r="FZ62" s="47"/>
      <c r="GA62" s="47"/>
      <c r="GB62" s="47"/>
      <c r="GC62" s="47"/>
      <c r="GD62" s="47"/>
      <c r="GE62" s="47"/>
      <c r="GF62" s="47"/>
      <c r="GG62" s="47"/>
      <c r="GH62" s="47"/>
      <c r="GI62" s="47"/>
      <c r="GJ62" s="47"/>
      <c r="GK62" s="47"/>
      <c r="GL62" s="47"/>
      <c r="GM62" s="47"/>
      <c r="GN62" s="47"/>
      <c r="GO62" s="47"/>
      <c r="GP62" s="47"/>
      <c r="GQ62" s="47"/>
      <c r="GR62" s="47"/>
      <c r="GS62" s="47"/>
      <c r="GT62" s="47"/>
      <c r="GU62" s="47"/>
      <c r="GV62" s="47"/>
      <c r="GW62" s="47"/>
      <c r="GX62" s="47"/>
      <c r="GY62" s="47"/>
      <c r="GZ62" s="47"/>
      <c r="HA62" s="47"/>
      <c r="HB62" s="47"/>
      <c r="HC62" s="47"/>
      <c r="HD62" s="47"/>
      <c r="HE62" s="47"/>
      <c r="HF62" s="47"/>
      <c r="HG62" s="47"/>
      <c r="HH62" s="47"/>
      <c r="HI62" s="47"/>
      <c r="HJ62" s="47"/>
      <c r="HK62" s="47"/>
      <c r="HL62" s="47"/>
      <c r="HM62" s="47"/>
      <c r="HN62" s="47"/>
      <c r="HO62" s="47"/>
      <c r="HP62" s="47"/>
      <c r="HQ62" s="47"/>
      <c r="HR62" s="47"/>
      <c r="HS62" s="47"/>
      <c r="HT62" s="47"/>
      <c r="HU62" s="47"/>
      <c r="HV62" s="47"/>
      <c r="HW62" s="47"/>
      <c r="HX62" s="47"/>
      <c r="HY62" s="47"/>
      <c r="HZ62" s="47"/>
      <c r="IA62" s="47"/>
      <c r="IB62" s="47"/>
      <c r="IC62" s="47"/>
      <c r="ID62" s="47"/>
      <c r="IE62" s="47"/>
      <c r="IF62" s="47"/>
      <c r="IG62" s="47"/>
      <c r="IH62" s="47"/>
      <c r="II62" s="47"/>
      <c r="IJ62" s="47"/>
      <c r="IK62" s="47"/>
      <c r="IL62" s="47"/>
      <c r="IM62" s="47"/>
      <c r="IN62" s="47"/>
      <c r="IO62" s="47"/>
      <c r="IP62" s="47"/>
      <c r="IQ62" s="47"/>
      <c r="IR62" s="47"/>
      <c r="IS62" s="47"/>
      <c r="IT62" s="47"/>
      <c r="IU62" s="47"/>
      <c r="IV62" s="47"/>
      <c r="IW62" s="47"/>
      <c r="IX62" s="47"/>
    </row>
    <row r="63" spans="1:258" s="59" customFormat="1" ht="42" customHeight="1">
      <c r="A63" s="83"/>
      <c r="B63" s="75" t="s">
        <v>144</v>
      </c>
      <c r="C63" s="75" t="s">
        <v>126</v>
      </c>
      <c r="D63" s="75" t="s">
        <v>127</v>
      </c>
      <c r="E63" s="75" t="s">
        <v>155</v>
      </c>
      <c r="F63" s="75" t="s">
        <v>156</v>
      </c>
      <c r="G63" s="76">
        <v>5</v>
      </c>
      <c r="H63" s="77">
        <v>88.71</v>
      </c>
      <c r="I63" s="74">
        <f t="shared" si="1"/>
        <v>8.8709999999999987</v>
      </c>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X63" s="47"/>
      <c r="FY63" s="47"/>
      <c r="FZ63" s="47"/>
      <c r="GA63" s="47"/>
      <c r="GB63" s="47"/>
      <c r="GC63" s="47"/>
      <c r="GD63" s="47"/>
      <c r="GE63" s="47"/>
      <c r="GF63" s="47"/>
      <c r="GG63" s="47"/>
      <c r="GH63" s="47"/>
      <c r="GI63" s="47"/>
      <c r="GJ63" s="47"/>
      <c r="GK63" s="47"/>
      <c r="GL63" s="47"/>
      <c r="GM63" s="47"/>
      <c r="GN63" s="47"/>
      <c r="GO63" s="47"/>
      <c r="GP63" s="47"/>
      <c r="GQ63" s="47"/>
      <c r="GR63" s="47"/>
      <c r="GS63" s="47"/>
      <c r="GT63" s="47"/>
      <c r="GU63" s="47"/>
      <c r="GV63" s="47"/>
      <c r="GW63" s="47"/>
      <c r="GX63" s="47"/>
      <c r="GY63" s="47"/>
      <c r="GZ63" s="47"/>
      <c r="HA63" s="47"/>
      <c r="HB63" s="47"/>
      <c r="HC63" s="47"/>
      <c r="HD63" s="47"/>
      <c r="HE63" s="47"/>
      <c r="HF63" s="47"/>
      <c r="HG63" s="47"/>
      <c r="HH63" s="47"/>
      <c r="HI63" s="47"/>
      <c r="HJ63" s="47"/>
      <c r="HK63" s="47"/>
      <c r="HL63" s="47"/>
      <c r="HM63" s="47"/>
      <c r="HN63" s="47"/>
      <c r="HO63" s="47"/>
      <c r="HP63" s="47"/>
      <c r="HQ63" s="47"/>
      <c r="HR63" s="47"/>
      <c r="HS63" s="47"/>
      <c r="HT63" s="47"/>
      <c r="HU63" s="47"/>
      <c r="HV63" s="47"/>
      <c r="HW63" s="47"/>
      <c r="HX63" s="47"/>
      <c r="HY63" s="47"/>
      <c r="HZ63" s="47"/>
      <c r="IA63" s="47"/>
      <c r="IB63" s="47"/>
      <c r="IC63" s="47"/>
      <c r="ID63" s="47"/>
      <c r="IE63" s="47"/>
      <c r="IF63" s="47"/>
      <c r="IG63" s="47"/>
      <c r="IH63" s="47"/>
      <c r="II63" s="47"/>
      <c r="IJ63" s="47"/>
      <c r="IK63" s="47"/>
      <c r="IL63" s="47"/>
      <c r="IM63" s="47"/>
      <c r="IN63" s="47"/>
      <c r="IO63" s="47"/>
      <c r="IP63" s="47"/>
      <c r="IQ63" s="47"/>
      <c r="IR63" s="47"/>
      <c r="IS63" s="47"/>
      <c r="IT63" s="47"/>
      <c r="IU63" s="47"/>
      <c r="IV63" s="47"/>
      <c r="IW63" s="47"/>
      <c r="IX63" s="47"/>
    </row>
    <row r="64" spans="1:258" s="59" customFormat="1" ht="42" customHeight="1">
      <c r="A64" s="83"/>
      <c r="B64" s="75" t="s">
        <v>145</v>
      </c>
      <c r="C64" s="75" t="s">
        <v>126</v>
      </c>
      <c r="D64" s="75" t="s">
        <v>136</v>
      </c>
      <c r="E64" s="75" t="s">
        <v>157</v>
      </c>
      <c r="F64" s="75" t="s">
        <v>158</v>
      </c>
      <c r="G64" s="76">
        <v>10</v>
      </c>
      <c r="H64" s="77">
        <v>194.94</v>
      </c>
      <c r="I64" s="74">
        <f t="shared" si="1"/>
        <v>9.7469999999999999</v>
      </c>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X64" s="47"/>
      <c r="FY64" s="47"/>
      <c r="FZ64" s="47"/>
      <c r="GA64" s="47"/>
      <c r="GB64" s="47"/>
      <c r="GC64" s="47"/>
      <c r="GD64" s="47"/>
      <c r="GE64" s="47"/>
      <c r="GF64" s="47"/>
      <c r="GG64" s="47"/>
      <c r="GH64" s="47"/>
      <c r="GI64" s="47"/>
      <c r="GJ64" s="47"/>
      <c r="GK64" s="47"/>
      <c r="GL64" s="47"/>
      <c r="GM64" s="47"/>
      <c r="GN64" s="47"/>
      <c r="GO64" s="47"/>
      <c r="GP64" s="47"/>
      <c r="GQ64" s="47"/>
      <c r="GR64" s="47"/>
      <c r="GS64" s="47"/>
      <c r="GT64" s="47"/>
      <c r="GU64" s="47"/>
      <c r="GV64" s="47"/>
      <c r="GW64" s="47"/>
      <c r="GX64" s="47"/>
      <c r="GY64" s="47"/>
      <c r="GZ64" s="47"/>
      <c r="HA64" s="47"/>
      <c r="HB64" s="47"/>
      <c r="HC64" s="47"/>
      <c r="HD64" s="47"/>
      <c r="HE64" s="47"/>
      <c r="HF64" s="47"/>
      <c r="HG64" s="47"/>
      <c r="HH64" s="47"/>
      <c r="HI64" s="47"/>
      <c r="HJ64" s="47"/>
      <c r="HK64" s="47"/>
      <c r="HL64" s="47"/>
      <c r="HM64" s="47"/>
      <c r="HN64" s="47"/>
      <c r="HO64" s="47"/>
      <c r="HP64" s="47"/>
      <c r="HQ64" s="47"/>
      <c r="HR64" s="47"/>
      <c r="HS64" s="47"/>
      <c r="HT64" s="47"/>
      <c r="HU64" s="47"/>
      <c r="HV64" s="47"/>
      <c r="HW64" s="47"/>
      <c r="HX64" s="47"/>
      <c r="HY64" s="47"/>
      <c r="HZ64" s="47"/>
      <c r="IA64" s="47"/>
      <c r="IB64" s="47"/>
      <c r="IC64" s="47"/>
      <c r="ID64" s="47"/>
      <c r="IE64" s="47"/>
      <c r="IF64" s="47"/>
      <c r="IG64" s="47"/>
      <c r="IH64" s="47"/>
      <c r="II64" s="47"/>
      <c r="IJ64" s="47"/>
      <c r="IK64" s="47"/>
      <c r="IL64" s="47"/>
      <c r="IM64" s="47"/>
      <c r="IN64" s="47"/>
      <c r="IO64" s="47"/>
      <c r="IP64" s="47"/>
      <c r="IQ64" s="47"/>
      <c r="IR64" s="47"/>
      <c r="IS64" s="47"/>
      <c r="IT64" s="47"/>
      <c r="IU64" s="47"/>
      <c r="IV64" s="47"/>
      <c r="IW64" s="47"/>
      <c r="IX64" s="47"/>
    </row>
    <row r="65" spans="1:258" s="59" customFormat="1" ht="42" customHeight="1">
      <c r="A65" s="83"/>
      <c r="B65" s="75" t="s">
        <v>145</v>
      </c>
      <c r="C65" s="75" t="s">
        <v>126</v>
      </c>
      <c r="D65" s="75" t="s">
        <v>127</v>
      </c>
      <c r="E65" s="75" t="s">
        <v>157</v>
      </c>
      <c r="F65" s="75" t="s">
        <v>158</v>
      </c>
      <c r="G65" s="76">
        <v>5</v>
      </c>
      <c r="H65" s="77">
        <v>97.47</v>
      </c>
      <c r="I65" s="74">
        <f t="shared" si="1"/>
        <v>9.7469999999999999</v>
      </c>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X65" s="47"/>
      <c r="FY65" s="47"/>
      <c r="FZ65" s="47"/>
      <c r="GA65" s="47"/>
      <c r="GB65" s="47"/>
      <c r="GC65" s="47"/>
      <c r="GD65" s="47"/>
      <c r="GE65" s="47"/>
      <c r="GF65" s="47"/>
      <c r="GG65" s="47"/>
      <c r="GH65" s="47"/>
      <c r="GI65" s="47"/>
      <c r="GJ65" s="47"/>
      <c r="GK65" s="47"/>
      <c r="GL65" s="47"/>
      <c r="GM65" s="47"/>
      <c r="GN65" s="47"/>
      <c r="GO65" s="47"/>
      <c r="GP65" s="47"/>
      <c r="GQ65" s="47"/>
      <c r="GR65" s="47"/>
      <c r="GS65" s="47"/>
      <c r="GT65" s="47"/>
      <c r="GU65" s="47"/>
      <c r="GV65" s="47"/>
      <c r="GW65" s="47"/>
      <c r="GX65" s="47"/>
      <c r="GY65" s="47"/>
      <c r="GZ65" s="47"/>
      <c r="HA65" s="47"/>
      <c r="HB65" s="47"/>
      <c r="HC65" s="47"/>
      <c r="HD65" s="47"/>
      <c r="HE65" s="47"/>
      <c r="HF65" s="47"/>
      <c r="HG65" s="47"/>
      <c r="HH65" s="47"/>
      <c r="HI65" s="47"/>
      <c r="HJ65" s="47"/>
      <c r="HK65" s="47"/>
      <c r="HL65" s="47"/>
      <c r="HM65" s="47"/>
      <c r="HN65" s="47"/>
      <c r="HO65" s="47"/>
      <c r="HP65" s="47"/>
      <c r="HQ65" s="47"/>
      <c r="HR65" s="47"/>
      <c r="HS65" s="47"/>
      <c r="HT65" s="47"/>
      <c r="HU65" s="47"/>
      <c r="HV65" s="47"/>
      <c r="HW65" s="47"/>
      <c r="HX65" s="47"/>
      <c r="HY65" s="47"/>
      <c r="HZ65" s="47"/>
      <c r="IA65" s="47"/>
      <c r="IB65" s="47"/>
      <c r="IC65" s="47"/>
      <c r="ID65" s="47"/>
      <c r="IE65" s="47"/>
      <c r="IF65" s="47"/>
      <c r="IG65" s="47"/>
      <c r="IH65" s="47"/>
      <c r="II65" s="47"/>
      <c r="IJ65" s="47"/>
      <c r="IK65" s="47"/>
      <c r="IL65" s="47"/>
      <c r="IM65" s="47"/>
      <c r="IN65" s="47"/>
      <c r="IO65" s="47"/>
      <c r="IP65" s="47"/>
      <c r="IQ65" s="47"/>
      <c r="IR65" s="47"/>
      <c r="IS65" s="47"/>
      <c r="IT65" s="47"/>
      <c r="IU65" s="47"/>
      <c r="IV65" s="47"/>
      <c r="IW65" s="47"/>
      <c r="IX65" s="47"/>
    </row>
    <row r="66" spans="1:258" s="59" customFormat="1" ht="75" customHeight="1">
      <c r="A66" s="83"/>
      <c r="B66" s="75" t="s">
        <v>106</v>
      </c>
      <c r="C66" s="75" t="s">
        <v>126</v>
      </c>
      <c r="D66" s="75" t="s">
        <v>137</v>
      </c>
      <c r="E66" s="75" t="s">
        <v>159</v>
      </c>
      <c r="F66" s="75" t="s">
        <v>160</v>
      </c>
      <c r="G66" s="76">
        <v>5</v>
      </c>
      <c r="H66" s="77">
        <v>72.73</v>
      </c>
      <c r="I66" s="74">
        <f t="shared" si="1"/>
        <v>7.2730000000000006</v>
      </c>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X66" s="47"/>
      <c r="FY66" s="47"/>
      <c r="FZ66" s="47"/>
      <c r="GA66" s="47"/>
      <c r="GB66" s="47"/>
      <c r="GC66" s="47"/>
      <c r="GD66" s="47"/>
      <c r="GE66" s="47"/>
      <c r="GF66" s="47"/>
      <c r="GG66" s="47"/>
      <c r="GH66" s="47"/>
      <c r="GI66" s="47"/>
      <c r="GJ66" s="47"/>
      <c r="GK66" s="47"/>
      <c r="GL66" s="47"/>
      <c r="GM66" s="47"/>
      <c r="GN66" s="47"/>
      <c r="GO66" s="47"/>
      <c r="GP66" s="47"/>
      <c r="GQ66" s="47"/>
      <c r="GR66" s="47"/>
      <c r="GS66" s="47"/>
      <c r="GT66" s="47"/>
      <c r="GU66" s="47"/>
      <c r="GV66" s="47"/>
      <c r="GW66" s="47"/>
      <c r="GX66" s="47"/>
      <c r="GY66" s="47"/>
      <c r="GZ66" s="47"/>
      <c r="HA66" s="47"/>
      <c r="HB66" s="47"/>
      <c r="HC66" s="47"/>
      <c r="HD66" s="47"/>
      <c r="HE66" s="47"/>
      <c r="HF66" s="47"/>
      <c r="HG66" s="47"/>
      <c r="HH66" s="47"/>
      <c r="HI66" s="47"/>
      <c r="HJ66" s="47"/>
      <c r="HK66" s="47"/>
      <c r="HL66" s="47"/>
      <c r="HM66" s="47"/>
      <c r="HN66" s="47"/>
      <c r="HO66" s="47"/>
      <c r="HP66" s="47"/>
      <c r="HQ66" s="47"/>
      <c r="HR66" s="47"/>
      <c r="HS66" s="47"/>
      <c r="HT66" s="47"/>
      <c r="HU66" s="47"/>
      <c r="HV66" s="47"/>
      <c r="HW66" s="47"/>
      <c r="HX66" s="47"/>
      <c r="HY66" s="47"/>
      <c r="HZ66" s="47"/>
      <c r="IA66" s="47"/>
      <c r="IB66" s="47"/>
      <c r="IC66" s="47"/>
      <c r="ID66" s="47"/>
      <c r="IE66" s="47"/>
      <c r="IF66" s="47"/>
      <c r="IG66" s="47"/>
      <c r="IH66" s="47"/>
      <c r="II66" s="47"/>
      <c r="IJ66" s="47"/>
      <c r="IK66" s="47"/>
      <c r="IL66" s="47"/>
      <c r="IM66" s="47"/>
      <c r="IN66" s="47"/>
      <c r="IO66" s="47"/>
      <c r="IP66" s="47"/>
      <c r="IQ66" s="47"/>
      <c r="IR66" s="47"/>
      <c r="IS66" s="47"/>
      <c r="IT66" s="47"/>
      <c r="IU66" s="47"/>
      <c r="IV66" s="47"/>
      <c r="IW66" s="47"/>
      <c r="IX66" s="47"/>
    </row>
    <row r="67" spans="1:258" s="59" customFormat="1" ht="74.25" customHeight="1">
      <c r="A67" s="83"/>
      <c r="B67" s="75" t="s">
        <v>106</v>
      </c>
      <c r="C67" s="75" t="s">
        <v>126</v>
      </c>
      <c r="D67" s="75" t="s">
        <v>127</v>
      </c>
      <c r="E67" s="75" t="s">
        <v>161</v>
      </c>
      <c r="F67" s="75" t="s">
        <v>162</v>
      </c>
      <c r="G67" s="76">
        <v>5</v>
      </c>
      <c r="H67" s="77">
        <v>72.73</v>
      </c>
      <c r="I67" s="74">
        <f t="shared" si="1"/>
        <v>7.2730000000000006</v>
      </c>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c r="CH67" s="47"/>
      <c r="CI67" s="47"/>
      <c r="CJ67" s="47"/>
      <c r="CK67" s="47"/>
      <c r="CL67" s="47"/>
      <c r="CM67" s="47"/>
      <c r="CN67" s="47"/>
      <c r="CO67" s="47"/>
      <c r="CP67" s="47"/>
      <c r="CQ67" s="47"/>
      <c r="CR67" s="47"/>
      <c r="CS67" s="47"/>
      <c r="CT67" s="47"/>
      <c r="CU67" s="47"/>
      <c r="CV67" s="47"/>
      <c r="CW67" s="47"/>
      <c r="CX67" s="47"/>
      <c r="CY67" s="47"/>
      <c r="CZ67" s="47"/>
      <c r="DA67" s="47"/>
      <c r="DB67" s="47"/>
      <c r="DC67" s="47"/>
      <c r="DD67" s="47"/>
      <c r="DE67" s="47"/>
      <c r="DF67" s="47"/>
      <c r="DG67" s="47"/>
      <c r="DH67" s="47"/>
      <c r="DI67" s="47"/>
      <c r="DJ67" s="47"/>
      <c r="DK67" s="47"/>
      <c r="DL67" s="47"/>
      <c r="DM67" s="47"/>
      <c r="DN67" s="47"/>
      <c r="DO67" s="47"/>
      <c r="DP67" s="47"/>
      <c r="DQ67" s="47"/>
      <c r="DR67" s="47"/>
      <c r="DS67" s="47"/>
      <c r="DT67" s="47"/>
      <c r="DU67" s="47"/>
      <c r="DV67" s="47"/>
      <c r="DW67" s="47"/>
      <c r="DX67" s="47"/>
      <c r="DY67" s="47"/>
      <c r="DZ67" s="47"/>
      <c r="EA67" s="47"/>
      <c r="EB67" s="47"/>
      <c r="EC67" s="47"/>
      <c r="ED67" s="47"/>
      <c r="EE67" s="47"/>
      <c r="EF67" s="47"/>
      <c r="EG67" s="47"/>
      <c r="EH67" s="47"/>
      <c r="EI67" s="47"/>
      <c r="EJ67" s="47"/>
      <c r="EK67" s="47"/>
      <c r="EL67" s="47"/>
      <c r="EM67" s="47"/>
      <c r="EN67" s="47"/>
      <c r="EO67" s="47"/>
      <c r="EP67" s="47"/>
      <c r="EQ67" s="47"/>
      <c r="ER67" s="47"/>
      <c r="ES67" s="47"/>
      <c r="ET67" s="47"/>
      <c r="EU67" s="47"/>
      <c r="EV67" s="47"/>
      <c r="EW67" s="47"/>
      <c r="EX67" s="47"/>
      <c r="EY67" s="47"/>
      <c r="EZ67" s="47"/>
      <c r="FA67" s="47"/>
      <c r="FB67" s="47"/>
      <c r="FC67" s="47"/>
      <c r="FD67" s="47"/>
      <c r="FE67" s="47"/>
      <c r="FF67" s="47"/>
      <c r="FG67" s="47"/>
      <c r="FH67" s="47"/>
      <c r="FI67" s="47"/>
      <c r="FJ67" s="47"/>
      <c r="FK67" s="47"/>
      <c r="FL67" s="47"/>
      <c r="FM67" s="47"/>
      <c r="FN67" s="47"/>
      <c r="FO67" s="47"/>
      <c r="FP67" s="47"/>
      <c r="FQ67" s="47"/>
      <c r="FR67" s="47"/>
      <c r="FS67" s="47"/>
      <c r="FT67" s="47"/>
      <c r="FU67" s="47"/>
      <c r="FV67" s="47"/>
      <c r="FW67" s="47"/>
      <c r="FX67" s="47"/>
      <c r="FY67" s="47"/>
      <c r="FZ67" s="47"/>
      <c r="GA67" s="47"/>
      <c r="GB67" s="47"/>
      <c r="GC67" s="47"/>
      <c r="GD67" s="47"/>
      <c r="GE67" s="47"/>
      <c r="GF67" s="47"/>
      <c r="GG67" s="47"/>
      <c r="GH67" s="47"/>
      <c r="GI67" s="47"/>
      <c r="GJ67" s="47"/>
      <c r="GK67" s="47"/>
      <c r="GL67" s="47"/>
      <c r="GM67" s="47"/>
      <c r="GN67" s="47"/>
      <c r="GO67" s="47"/>
      <c r="GP67" s="47"/>
      <c r="GQ67" s="47"/>
      <c r="GR67" s="47"/>
      <c r="GS67" s="47"/>
      <c r="GT67" s="47"/>
      <c r="GU67" s="47"/>
      <c r="GV67" s="47"/>
      <c r="GW67" s="47"/>
      <c r="GX67" s="47"/>
      <c r="GY67" s="47"/>
      <c r="GZ67" s="47"/>
      <c r="HA67" s="47"/>
      <c r="HB67" s="47"/>
      <c r="HC67" s="47"/>
      <c r="HD67" s="47"/>
      <c r="HE67" s="47"/>
      <c r="HF67" s="47"/>
      <c r="HG67" s="47"/>
      <c r="HH67" s="47"/>
      <c r="HI67" s="47"/>
      <c r="HJ67" s="47"/>
      <c r="HK67" s="47"/>
      <c r="HL67" s="47"/>
      <c r="HM67" s="47"/>
      <c r="HN67" s="47"/>
      <c r="HO67" s="47"/>
      <c r="HP67" s="47"/>
      <c r="HQ67" s="47"/>
      <c r="HR67" s="47"/>
      <c r="HS67" s="47"/>
      <c r="HT67" s="47"/>
      <c r="HU67" s="47"/>
      <c r="HV67" s="47"/>
      <c r="HW67" s="47"/>
      <c r="HX67" s="47"/>
      <c r="HY67" s="47"/>
      <c r="HZ67" s="47"/>
      <c r="IA67" s="47"/>
      <c r="IB67" s="47"/>
      <c r="IC67" s="47"/>
      <c r="ID67" s="47"/>
      <c r="IE67" s="47"/>
      <c r="IF67" s="47"/>
      <c r="IG67" s="47"/>
      <c r="IH67" s="47"/>
      <c r="II67" s="47"/>
      <c r="IJ67" s="47"/>
      <c r="IK67" s="47"/>
      <c r="IL67" s="47"/>
      <c r="IM67" s="47"/>
      <c r="IN67" s="47"/>
      <c r="IO67" s="47"/>
      <c r="IP67" s="47"/>
      <c r="IQ67" s="47"/>
      <c r="IR67" s="47"/>
      <c r="IS67" s="47"/>
      <c r="IT67" s="47"/>
      <c r="IU67" s="47"/>
      <c r="IV67" s="47"/>
      <c r="IW67" s="47"/>
      <c r="IX67" s="47"/>
    </row>
    <row r="68" spans="1:258" s="59" customFormat="1" ht="42" customHeight="1">
      <c r="A68" s="83"/>
      <c r="B68" s="75" t="s">
        <v>144</v>
      </c>
      <c r="C68" s="75" t="s">
        <v>126</v>
      </c>
      <c r="D68" s="75" t="s">
        <v>127</v>
      </c>
      <c r="E68" s="75" t="s">
        <v>155</v>
      </c>
      <c r="F68" s="75" t="s">
        <v>163</v>
      </c>
      <c r="G68" s="76">
        <v>5</v>
      </c>
      <c r="H68" s="77">
        <v>114.75</v>
      </c>
      <c r="I68" s="74">
        <f t="shared" si="1"/>
        <v>11.475</v>
      </c>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c r="CH68" s="47"/>
      <c r="CI68" s="47"/>
      <c r="CJ68" s="47"/>
      <c r="CK68" s="47"/>
      <c r="CL68" s="47"/>
      <c r="CM68" s="47"/>
      <c r="CN68" s="47"/>
      <c r="CO68" s="47"/>
      <c r="CP68" s="47"/>
      <c r="CQ68" s="47"/>
      <c r="CR68" s="47"/>
      <c r="CS68" s="47"/>
      <c r="CT68" s="47"/>
      <c r="CU68" s="47"/>
      <c r="CV68" s="47"/>
      <c r="CW68" s="47"/>
      <c r="CX68" s="47"/>
      <c r="CY68" s="47"/>
      <c r="CZ68" s="47"/>
      <c r="DA68" s="47"/>
      <c r="DB68" s="47"/>
      <c r="DC68" s="47"/>
      <c r="DD68" s="47"/>
      <c r="DE68" s="47"/>
      <c r="DF68" s="47"/>
      <c r="DG68" s="47"/>
      <c r="DH68" s="47"/>
      <c r="DI68" s="47"/>
      <c r="DJ68" s="47"/>
      <c r="DK68" s="47"/>
      <c r="DL68" s="47"/>
      <c r="DM68" s="47"/>
      <c r="DN68" s="47"/>
      <c r="DO68" s="47"/>
      <c r="DP68" s="47"/>
      <c r="DQ68" s="47"/>
      <c r="DR68" s="47"/>
      <c r="DS68" s="47"/>
      <c r="DT68" s="47"/>
      <c r="DU68" s="47"/>
      <c r="DV68" s="47"/>
      <c r="DW68" s="47"/>
      <c r="DX68" s="47"/>
      <c r="DY68" s="47"/>
      <c r="DZ68" s="47"/>
      <c r="EA68" s="47"/>
      <c r="EB68" s="47"/>
      <c r="EC68" s="47"/>
      <c r="ED68" s="47"/>
      <c r="EE68" s="47"/>
      <c r="EF68" s="47"/>
      <c r="EG68" s="47"/>
      <c r="EH68" s="47"/>
      <c r="EI68" s="47"/>
      <c r="EJ68" s="47"/>
      <c r="EK68" s="47"/>
      <c r="EL68" s="47"/>
      <c r="EM68" s="47"/>
      <c r="EN68" s="47"/>
      <c r="EO68" s="47"/>
      <c r="EP68" s="47"/>
      <c r="EQ68" s="47"/>
      <c r="ER68" s="47"/>
      <c r="ES68" s="47"/>
      <c r="ET68" s="47"/>
      <c r="EU68" s="47"/>
      <c r="EV68" s="47"/>
      <c r="EW68" s="47"/>
      <c r="EX68" s="47"/>
      <c r="EY68" s="47"/>
      <c r="EZ68" s="47"/>
      <c r="FA68" s="47"/>
      <c r="FB68" s="47"/>
      <c r="FC68" s="47"/>
      <c r="FD68" s="47"/>
      <c r="FE68" s="47"/>
      <c r="FF68" s="47"/>
      <c r="FG68" s="47"/>
      <c r="FH68" s="47"/>
      <c r="FI68" s="47"/>
      <c r="FJ68" s="47"/>
      <c r="FK68" s="47"/>
      <c r="FL68" s="47"/>
      <c r="FM68" s="47"/>
      <c r="FN68" s="47"/>
      <c r="FO68" s="47"/>
      <c r="FP68" s="47"/>
      <c r="FQ68" s="47"/>
      <c r="FR68" s="47"/>
      <c r="FS68" s="47"/>
      <c r="FT68" s="47"/>
      <c r="FU68" s="47"/>
      <c r="FV68" s="47"/>
      <c r="FW68" s="47"/>
      <c r="FX68" s="47"/>
      <c r="FY68" s="47"/>
      <c r="FZ68" s="47"/>
      <c r="GA68" s="47"/>
      <c r="GB68" s="47"/>
      <c r="GC68" s="47"/>
      <c r="GD68" s="47"/>
      <c r="GE68" s="47"/>
      <c r="GF68" s="47"/>
      <c r="GG68" s="47"/>
      <c r="GH68" s="47"/>
      <c r="GI68" s="47"/>
      <c r="GJ68" s="47"/>
      <c r="GK68" s="47"/>
      <c r="GL68" s="47"/>
      <c r="GM68" s="47"/>
      <c r="GN68" s="47"/>
      <c r="GO68" s="47"/>
      <c r="GP68" s="47"/>
      <c r="GQ68" s="47"/>
      <c r="GR68" s="47"/>
      <c r="GS68" s="47"/>
      <c r="GT68" s="47"/>
      <c r="GU68" s="47"/>
      <c r="GV68" s="47"/>
      <c r="GW68" s="47"/>
      <c r="GX68" s="47"/>
      <c r="GY68" s="47"/>
      <c r="GZ68" s="47"/>
      <c r="HA68" s="47"/>
      <c r="HB68" s="47"/>
      <c r="HC68" s="47"/>
      <c r="HD68" s="47"/>
      <c r="HE68" s="47"/>
      <c r="HF68" s="47"/>
      <c r="HG68" s="47"/>
      <c r="HH68" s="47"/>
      <c r="HI68" s="47"/>
      <c r="HJ68" s="47"/>
      <c r="HK68" s="47"/>
      <c r="HL68" s="47"/>
      <c r="HM68" s="47"/>
      <c r="HN68" s="47"/>
      <c r="HO68" s="47"/>
      <c r="HP68" s="47"/>
      <c r="HQ68" s="47"/>
      <c r="HR68" s="47"/>
      <c r="HS68" s="47"/>
      <c r="HT68" s="47"/>
      <c r="HU68" s="47"/>
      <c r="HV68" s="47"/>
      <c r="HW68" s="47"/>
      <c r="HX68" s="47"/>
      <c r="HY68" s="47"/>
      <c r="HZ68" s="47"/>
      <c r="IA68" s="47"/>
      <c r="IB68" s="47"/>
      <c r="IC68" s="47"/>
      <c r="ID68" s="47"/>
      <c r="IE68" s="47"/>
      <c r="IF68" s="47"/>
      <c r="IG68" s="47"/>
      <c r="IH68" s="47"/>
      <c r="II68" s="47"/>
      <c r="IJ68" s="47"/>
      <c r="IK68" s="47"/>
      <c r="IL68" s="47"/>
      <c r="IM68" s="47"/>
      <c r="IN68" s="47"/>
      <c r="IO68" s="47"/>
      <c r="IP68" s="47"/>
      <c r="IQ68" s="47"/>
      <c r="IR68" s="47"/>
      <c r="IS68" s="47"/>
      <c r="IT68" s="47"/>
      <c r="IU68" s="47"/>
      <c r="IV68" s="47"/>
      <c r="IW68" s="47"/>
      <c r="IX68" s="47"/>
    </row>
    <row r="69" spans="1:258" s="59" customFormat="1" ht="42" customHeight="1">
      <c r="A69" s="83"/>
      <c r="B69" s="75" t="s">
        <v>145</v>
      </c>
      <c r="C69" s="75" t="s">
        <v>126</v>
      </c>
      <c r="D69" s="75" t="s">
        <v>127</v>
      </c>
      <c r="E69" s="75" t="s">
        <v>157</v>
      </c>
      <c r="F69" s="75" t="s">
        <v>163</v>
      </c>
      <c r="G69" s="76">
        <v>5</v>
      </c>
      <c r="H69" s="77">
        <v>115.6</v>
      </c>
      <c r="I69" s="74">
        <f t="shared" si="1"/>
        <v>11.559999999999999</v>
      </c>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47"/>
      <c r="CP69" s="47"/>
      <c r="CQ69" s="47"/>
      <c r="CR69" s="47"/>
      <c r="CS69" s="47"/>
      <c r="CT69" s="47"/>
      <c r="CU69" s="47"/>
      <c r="CV69" s="47"/>
      <c r="CW69" s="47"/>
      <c r="CX69" s="47"/>
      <c r="CY69" s="47"/>
      <c r="CZ69" s="47"/>
      <c r="DA69" s="47"/>
      <c r="DB69" s="47"/>
      <c r="DC69" s="47"/>
      <c r="DD69" s="47"/>
      <c r="DE69" s="47"/>
      <c r="DF69" s="47"/>
      <c r="DG69" s="47"/>
      <c r="DH69" s="47"/>
      <c r="DI69" s="47"/>
      <c r="DJ69" s="47"/>
      <c r="DK69" s="47"/>
      <c r="DL69" s="47"/>
      <c r="DM69" s="47"/>
      <c r="DN69" s="47"/>
      <c r="DO69" s="47"/>
      <c r="DP69" s="47"/>
      <c r="DQ69" s="47"/>
      <c r="DR69" s="47"/>
      <c r="DS69" s="47"/>
      <c r="DT69" s="47"/>
      <c r="DU69" s="47"/>
      <c r="DV69" s="47"/>
      <c r="DW69" s="47"/>
      <c r="DX69" s="47"/>
      <c r="DY69" s="47"/>
      <c r="DZ69" s="47"/>
      <c r="EA69" s="47"/>
      <c r="EB69" s="47"/>
      <c r="EC69" s="47"/>
      <c r="ED69" s="47"/>
      <c r="EE69" s="47"/>
      <c r="EF69" s="47"/>
      <c r="EG69" s="47"/>
      <c r="EH69" s="47"/>
      <c r="EI69" s="47"/>
      <c r="EJ69" s="47"/>
      <c r="EK69" s="47"/>
      <c r="EL69" s="47"/>
      <c r="EM69" s="47"/>
      <c r="EN69" s="47"/>
      <c r="EO69" s="47"/>
      <c r="EP69" s="47"/>
      <c r="EQ69" s="47"/>
      <c r="ER69" s="47"/>
      <c r="ES69" s="47"/>
      <c r="ET69" s="47"/>
      <c r="EU69" s="47"/>
      <c r="EV69" s="47"/>
      <c r="EW69" s="47"/>
      <c r="EX69" s="47"/>
      <c r="EY69" s="47"/>
      <c r="EZ69" s="47"/>
      <c r="FA69" s="47"/>
      <c r="FB69" s="47"/>
      <c r="FC69" s="47"/>
      <c r="FD69" s="47"/>
      <c r="FE69" s="47"/>
      <c r="FF69" s="47"/>
      <c r="FG69" s="47"/>
      <c r="FH69" s="47"/>
      <c r="FI69" s="47"/>
      <c r="FJ69" s="47"/>
      <c r="FK69" s="47"/>
      <c r="FL69" s="47"/>
      <c r="FM69" s="47"/>
      <c r="FN69" s="47"/>
      <c r="FO69" s="47"/>
      <c r="FP69" s="47"/>
      <c r="FQ69" s="47"/>
      <c r="FR69" s="47"/>
      <c r="FS69" s="47"/>
      <c r="FT69" s="47"/>
      <c r="FU69" s="47"/>
      <c r="FV69" s="47"/>
      <c r="FW69" s="47"/>
      <c r="FX69" s="47"/>
      <c r="FY69" s="47"/>
      <c r="FZ69" s="47"/>
      <c r="GA69" s="47"/>
      <c r="GB69" s="47"/>
      <c r="GC69" s="47"/>
      <c r="GD69" s="47"/>
      <c r="GE69" s="47"/>
      <c r="GF69" s="47"/>
      <c r="GG69" s="47"/>
      <c r="GH69" s="47"/>
      <c r="GI69" s="47"/>
      <c r="GJ69" s="47"/>
      <c r="GK69" s="47"/>
      <c r="GL69" s="47"/>
      <c r="GM69" s="47"/>
      <c r="GN69" s="47"/>
      <c r="GO69" s="47"/>
      <c r="GP69" s="47"/>
      <c r="GQ69" s="47"/>
      <c r="GR69" s="47"/>
      <c r="GS69" s="47"/>
      <c r="GT69" s="47"/>
      <c r="GU69" s="47"/>
      <c r="GV69" s="47"/>
      <c r="GW69" s="47"/>
      <c r="GX69" s="47"/>
      <c r="GY69" s="47"/>
      <c r="GZ69" s="47"/>
      <c r="HA69" s="47"/>
      <c r="HB69" s="47"/>
      <c r="HC69" s="47"/>
      <c r="HD69" s="47"/>
      <c r="HE69" s="47"/>
      <c r="HF69" s="47"/>
      <c r="HG69" s="47"/>
      <c r="HH69" s="47"/>
      <c r="HI69" s="47"/>
      <c r="HJ69" s="47"/>
      <c r="HK69" s="47"/>
      <c r="HL69" s="47"/>
      <c r="HM69" s="47"/>
      <c r="HN69" s="47"/>
      <c r="HO69" s="47"/>
      <c r="HP69" s="47"/>
      <c r="HQ69" s="47"/>
      <c r="HR69" s="47"/>
      <c r="HS69" s="47"/>
      <c r="HT69" s="47"/>
      <c r="HU69" s="47"/>
      <c r="HV69" s="47"/>
      <c r="HW69" s="47"/>
      <c r="HX69" s="47"/>
      <c r="HY69" s="47"/>
      <c r="HZ69" s="47"/>
      <c r="IA69" s="47"/>
      <c r="IB69" s="47"/>
      <c r="IC69" s="47"/>
      <c r="ID69" s="47"/>
      <c r="IE69" s="47"/>
      <c r="IF69" s="47"/>
      <c r="IG69" s="47"/>
      <c r="IH69" s="47"/>
      <c r="II69" s="47"/>
      <c r="IJ69" s="47"/>
      <c r="IK69" s="47"/>
      <c r="IL69" s="47"/>
      <c r="IM69" s="47"/>
      <c r="IN69" s="47"/>
      <c r="IO69" s="47"/>
      <c r="IP69" s="47"/>
      <c r="IQ69" s="47"/>
      <c r="IR69" s="47"/>
      <c r="IS69" s="47"/>
      <c r="IT69" s="47"/>
      <c r="IU69" s="47"/>
      <c r="IV69" s="47"/>
      <c r="IW69" s="47"/>
      <c r="IX69" s="47"/>
    </row>
    <row r="70" spans="1:258" s="59" customFormat="1" ht="42" customHeight="1">
      <c r="A70" s="83"/>
      <c r="B70" s="75" t="s">
        <v>145</v>
      </c>
      <c r="C70" s="75" t="s">
        <v>126</v>
      </c>
      <c r="D70" s="75" t="s">
        <v>136</v>
      </c>
      <c r="E70" s="75" t="s">
        <v>157</v>
      </c>
      <c r="F70" s="75" t="s">
        <v>163</v>
      </c>
      <c r="G70" s="76">
        <v>10</v>
      </c>
      <c r="H70" s="77">
        <v>231.2</v>
      </c>
      <c r="I70" s="74">
        <f t="shared" si="1"/>
        <v>11.559999999999999</v>
      </c>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c r="CH70" s="47"/>
      <c r="CI70" s="47"/>
      <c r="CJ70" s="47"/>
      <c r="CK70" s="47"/>
      <c r="CL70" s="47"/>
      <c r="CM70" s="47"/>
      <c r="CN70" s="47"/>
      <c r="CO70" s="47"/>
      <c r="CP70" s="47"/>
      <c r="CQ70" s="47"/>
      <c r="CR70" s="47"/>
      <c r="CS70" s="47"/>
      <c r="CT70" s="47"/>
      <c r="CU70" s="47"/>
      <c r="CV70" s="47"/>
      <c r="CW70" s="47"/>
      <c r="CX70" s="47"/>
      <c r="CY70" s="47"/>
      <c r="CZ70" s="47"/>
      <c r="DA70" s="47"/>
      <c r="DB70" s="47"/>
      <c r="DC70" s="47"/>
      <c r="DD70" s="47"/>
      <c r="DE70" s="47"/>
      <c r="DF70" s="47"/>
      <c r="DG70" s="47"/>
      <c r="DH70" s="47"/>
      <c r="DI70" s="47"/>
      <c r="DJ70" s="47"/>
      <c r="DK70" s="47"/>
      <c r="DL70" s="47"/>
      <c r="DM70" s="47"/>
      <c r="DN70" s="47"/>
      <c r="DO70" s="47"/>
      <c r="DP70" s="47"/>
      <c r="DQ70" s="47"/>
      <c r="DR70" s="47"/>
      <c r="DS70" s="47"/>
      <c r="DT70" s="47"/>
      <c r="DU70" s="47"/>
      <c r="DV70" s="47"/>
      <c r="DW70" s="47"/>
      <c r="DX70" s="47"/>
      <c r="DY70" s="47"/>
      <c r="DZ70" s="47"/>
      <c r="EA70" s="47"/>
      <c r="EB70" s="47"/>
      <c r="EC70" s="47"/>
      <c r="ED70" s="47"/>
      <c r="EE70" s="47"/>
      <c r="EF70" s="47"/>
      <c r="EG70" s="47"/>
      <c r="EH70" s="47"/>
      <c r="EI70" s="47"/>
      <c r="EJ70" s="47"/>
      <c r="EK70" s="47"/>
      <c r="EL70" s="47"/>
      <c r="EM70" s="47"/>
      <c r="EN70" s="47"/>
      <c r="EO70" s="47"/>
      <c r="EP70" s="47"/>
      <c r="EQ70" s="47"/>
      <c r="ER70" s="47"/>
      <c r="ES70" s="47"/>
      <c r="ET70" s="47"/>
      <c r="EU70" s="47"/>
      <c r="EV70" s="47"/>
      <c r="EW70" s="47"/>
      <c r="EX70" s="47"/>
      <c r="EY70" s="47"/>
      <c r="EZ70" s="47"/>
      <c r="FA70" s="47"/>
      <c r="FB70" s="47"/>
      <c r="FC70" s="47"/>
      <c r="FD70" s="47"/>
      <c r="FE70" s="47"/>
      <c r="FF70" s="47"/>
      <c r="FG70" s="47"/>
      <c r="FH70" s="47"/>
      <c r="FI70" s="47"/>
      <c r="FJ70" s="47"/>
      <c r="FK70" s="47"/>
      <c r="FL70" s="47"/>
      <c r="FM70" s="47"/>
      <c r="FN70" s="47"/>
      <c r="FO70" s="47"/>
      <c r="FP70" s="47"/>
      <c r="FQ70" s="47"/>
      <c r="FR70" s="47"/>
      <c r="FS70" s="47"/>
      <c r="FT70" s="47"/>
      <c r="FU70" s="47"/>
      <c r="FV70" s="47"/>
      <c r="FW70" s="47"/>
      <c r="FX70" s="47"/>
      <c r="FY70" s="47"/>
      <c r="FZ70" s="47"/>
      <c r="GA70" s="47"/>
      <c r="GB70" s="47"/>
      <c r="GC70" s="47"/>
      <c r="GD70" s="47"/>
      <c r="GE70" s="47"/>
      <c r="GF70" s="47"/>
      <c r="GG70" s="47"/>
      <c r="GH70" s="47"/>
      <c r="GI70" s="47"/>
      <c r="GJ70" s="47"/>
      <c r="GK70" s="47"/>
      <c r="GL70" s="47"/>
      <c r="GM70" s="47"/>
      <c r="GN70" s="47"/>
      <c r="GO70" s="47"/>
      <c r="GP70" s="47"/>
      <c r="GQ70" s="47"/>
      <c r="GR70" s="47"/>
      <c r="GS70" s="47"/>
      <c r="GT70" s="47"/>
      <c r="GU70" s="47"/>
      <c r="GV70" s="47"/>
      <c r="GW70" s="47"/>
      <c r="GX70" s="47"/>
      <c r="GY70" s="47"/>
      <c r="GZ70" s="47"/>
      <c r="HA70" s="47"/>
      <c r="HB70" s="47"/>
      <c r="HC70" s="47"/>
      <c r="HD70" s="47"/>
      <c r="HE70" s="47"/>
      <c r="HF70" s="47"/>
      <c r="HG70" s="47"/>
      <c r="HH70" s="47"/>
      <c r="HI70" s="47"/>
      <c r="HJ70" s="47"/>
      <c r="HK70" s="47"/>
      <c r="HL70" s="47"/>
      <c r="HM70" s="47"/>
      <c r="HN70" s="47"/>
      <c r="HO70" s="47"/>
      <c r="HP70" s="47"/>
      <c r="HQ70" s="47"/>
      <c r="HR70" s="47"/>
      <c r="HS70" s="47"/>
      <c r="HT70" s="47"/>
      <c r="HU70" s="47"/>
      <c r="HV70" s="47"/>
      <c r="HW70" s="47"/>
      <c r="HX70" s="47"/>
      <c r="HY70" s="47"/>
      <c r="HZ70" s="47"/>
      <c r="IA70" s="47"/>
      <c r="IB70" s="47"/>
      <c r="IC70" s="47"/>
      <c r="ID70" s="47"/>
      <c r="IE70" s="47"/>
      <c r="IF70" s="47"/>
      <c r="IG70" s="47"/>
      <c r="IH70" s="47"/>
      <c r="II70" s="47"/>
      <c r="IJ70" s="47"/>
      <c r="IK70" s="47"/>
      <c r="IL70" s="47"/>
      <c r="IM70" s="47"/>
      <c r="IN70" s="47"/>
      <c r="IO70" s="47"/>
      <c r="IP70" s="47"/>
      <c r="IQ70" s="47"/>
      <c r="IR70" s="47"/>
      <c r="IS70" s="47"/>
      <c r="IT70" s="47"/>
      <c r="IU70" s="47"/>
      <c r="IV70" s="47"/>
      <c r="IW70" s="47"/>
      <c r="IX70" s="47"/>
    </row>
    <row r="71" spans="1:258" s="59" customFormat="1" ht="42" customHeight="1">
      <c r="A71" s="83"/>
      <c r="B71" s="75" t="s">
        <v>144</v>
      </c>
      <c r="C71" s="75" t="s">
        <v>126</v>
      </c>
      <c r="D71" s="75" t="s">
        <v>127</v>
      </c>
      <c r="E71" s="75" t="s">
        <v>164</v>
      </c>
      <c r="F71" s="75" t="s">
        <v>165</v>
      </c>
      <c r="G71" s="76">
        <v>5</v>
      </c>
      <c r="H71" s="77">
        <v>114.75</v>
      </c>
      <c r="I71" s="74">
        <f t="shared" si="1"/>
        <v>11.475</v>
      </c>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c r="CH71" s="47"/>
      <c r="CI71" s="47"/>
      <c r="CJ71" s="47"/>
      <c r="CK71" s="47"/>
      <c r="CL71" s="47"/>
      <c r="CM71" s="47"/>
      <c r="CN71" s="47"/>
      <c r="CO71" s="47"/>
      <c r="CP71" s="47"/>
      <c r="CQ71" s="47"/>
      <c r="CR71" s="47"/>
      <c r="CS71" s="47"/>
      <c r="CT71" s="47"/>
      <c r="CU71" s="47"/>
      <c r="CV71" s="47"/>
      <c r="CW71" s="47"/>
      <c r="CX71" s="47"/>
      <c r="CY71" s="47"/>
      <c r="CZ71" s="47"/>
      <c r="DA71" s="47"/>
      <c r="DB71" s="47"/>
      <c r="DC71" s="47"/>
      <c r="DD71" s="47"/>
      <c r="DE71" s="47"/>
      <c r="DF71" s="47"/>
      <c r="DG71" s="47"/>
      <c r="DH71" s="47"/>
      <c r="DI71" s="47"/>
      <c r="DJ71" s="47"/>
      <c r="DK71" s="47"/>
      <c r="DL71" s="47"/>
      <c r="DM71" s="47"/>
      <c r="DN71" s="47"/>
      <c r="DO71" s="47"/>
      <c r="DP71" s="47"/>
      <c r="DQ71" s="47"/>
      <c r="DR71" s="47"/>
      <c r="DS71" s="47"/>
      <c r="DT71" s="47"/>
      <c r="DU71" s="47"/>
      <c r="DV71" s="47"/>
      <c r="DW71" s="47"/>
      <c r="DX71" s="47"/>
      <c r="DY71" s="47"/>
      <c r="DZ71" s="47"/>
      <c r="EA71" s="47"/>
      <c r="EB71" s="47"/>
      <c r="EC71" s="47"/>
      <c r="ED71" s="47"/>
      <c r="EE71" s="47"/>
      <c r="EF71" s="47"/>
      <c r="EG71" s="47"/>
      <c r="EH71" s="47"/>
      <c r="EI71" s="47"/>
      <c r="EJ71" s="47"/>
      <c r="EK71" s="47"/>
      <c r="EL71" s="47"/>
      <c r="EM71" s="47"/>
      <c r="EN71" s="47"/>
      <c r="EO71" s="47"/>
      <c r="EP71" s="47"/>
      <c r="EQ71" s="47"/>
      <c r="ER71" s="47"/>
      <c r="ES71" s="47"/>
      <c r="ET71" s="47"/>
      <c r="EU71" s="47"/>
      <c r="EV71" s="47"/>
      <c r="EW71" s="47"/>
      <c r="EX71" s="47"/>
      <c r="EY71" s="47"/>
      <c r="EZ71" s="47"/>
      <c r="FA71" s="47"/>
      <c r="FB71" s="47"/>
      <c r="FC71" s="47"/>
      <c r="FD71" s="47"/>
      <c r="FE71" s="47"/>
      <c r="FF71" s="47"/>
      <c r="FG71" s="47"/>
      <c r="FH71" s="47"/>
      <c r="FI71" s="47"/>
      <c r="FJ71" s="47"/>
      <c r="FK71" s="47"/>
      <c r="FL71" s="47"/>
      <c r="FM71" s="47"/>
      <c r="FN71" s="47"/>
      <c r="FO71" s="47"/>
      <c r="FP71" s="47"/>
      <c r="FQ71" s="47"/>
      <c r="FR71" s="47"/>
      <c r="FS71" s="47"/>
      <c r="FT71" s="47"/>
      <c r="FU71" s="47"/>
      <c r="FV71" s="47"/>
      <c r="FW71" s="47"/>
      <c r="FX71" s="47"/>
      <c r="FY71" s="47"/>
      <c r="FZ71" s="47"/>
      <c r="GA71" s="47"/>
      <c r="GB71" s="47"/>
      <c r="GC71" s="47"/>
      <c r="GD71" s="47"/>
      <c r="GE71" s="47"/>
      <c r="GF71" s="47"/>
      <c r="GG71" s="47"/>
      <c r="GH71" s="47"/>
      <c r="GI71" s="47"/>
      <c r="GJ71" s="47"/>
      <c r="GK71" s="47"/>
      <c r="GL71" s="47"/>
      <c r="GM71" s="47"/>
      <c r="GN71" s="47"/>
      <c r="GO71" s="47"/>
      <c r="GP71" s="47"/>
      <c r="GQ71" s="47"/>
      <c r="GR71" s="47"/>
      <c r="GS71" s="47"/>
      <c r="GT71" s="47"/>
      <c r="GU71" s="47"/>
      <c r="GV71" s="47"/>
      <c r="GW71" s="47"/>
      <c r="GX71" s="47"/>
      <c r="GY71" s="47"/>
      <c r="GZ71" s="47"/>
      <c r="HA71" s="47"/>
      <c r="HB71" s="47"/>
      <c r="HC71" s="47"/>
      <c r="HD71" s="47"/>
      <c r="HE71" s="47"/>
      <c r="HF71" s="47"/>
      <c r="HG71" s="47"/>
      <c r="HH71" s="47"/>
      <c r="HI71" s="47"/>
      <c r="HJ71" s="47"/>
      <c r="HK71" s="47"/>
      <c r="HL71" s="47"/>
      <c r="HM71" s="47"/>
      <c r="HN71" s="47"/>
      <c r="HO71" s="47"/>
      <c r="HP71" s="47"/>
      <c r="HQ71" s="47"/>
      <c r="HR71" s="47"/>
      <c r="HS71" s="47"/>
      <c r="HT71" s="47"/>
      <c r="HU71" s="47"/>
      <c r="HV71" s="47"/>
      <c r="HW71" s="47"/>
      <c r="HX71" s="47"/>
      <c r="HY71" s="47"/>
      <c r="HZ71" s="47"/>
      <c r="IA71" s="47"/>
      <c r="IB71" s="47"/>
      <c r="IC71" s="47"/>
      <c r="ID71" s="47"/>
      <c r="IE71" s="47"/>
      <c r="IF71" s="47"/>
      <c r="IG71" s="47"/>
      <c r="IH71" s="47"/>
      <c r="II71" s="47"/>
      <c r="IJ71" s="47"/>
      <c r="IK71" s="47"/>
      <c r="IL71" s="47"/>
      <c r="IM71" s="47"/>
      <c r="IN71" s="47"/>
      <c r="IO71" s="47"/>
      <c r="IP71" s="47"/>
      <c r="IQ71" s="47"/>
      <c r="IR71" s="47"/>
      <c r="IS71" s="47"/>
      <c r="IT71" s="47"/>
      <c r="IU71" s="47"/>
      <c r="IV71" s="47"/>
      <c r="IW71" s="47"/>
      <c r="IX71" s="47"/>
    </row>
    <row r="72" spans="1:258" s="59" customFormat="1" ht="117" customHeight="1">
      <c r="A72" s="83"/>
      <c r="B72" s="75" t="s">
        <v>146</v>
      </c>
      <c r="C72" s="75" t="s">
        <v>135</v>
      </c>
      <c r="D72" s="75" t="s">
        <v>127</v>
      </c>
      <c r="E72" s="75" t="s">
        <v>153</v>
      </c>
      <c r="F72" s="75" t="s">
        <v>166</v>
      </c>
      <c r="G72" s="76">
        <v>5</v>
      </c>
      <c r="H72" s="77">
        <v>80.14</v>
      </c>
      <c r="I72" s="74">
        <f t="shared" si="1"/>
        <v>8.0139999999999993</v>
      </c>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c r="CH72" s="47"/>
      <c r="CI72" s="47"/>
      <c r="CJ72" s="47"/>
      <c r="CK72" s="47"/>
      <c r="CL72" s="47"/>
      <c r="CM72" s="47"/>
      <c r="CN72" s="47"/>
      <c r="CO72" s="47"/>
      <c r="CP72" s="47"/>
      <c r="CQ72" s="47"/>
      <c r="CR72" s="47"/>
      <c r="CS72" s="47"/>
      <c r="CT72" s="47"/>
      <c r="CU72" s="47"/>
      <c r="CV72" s="47"/>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X72" s="47"/>
      <c r="FY72" s="47"/>
      <c r="FZ72" s="47"/>
      <c r="GA72" s="47"/>
      <c r="GB72" s="47"/>
      <c r="GC72" s="47"/>
      <c r="GD72" s="47"/>
      <c r="GE72" s="47"/>
      <c r="GF72" s="47"/>
      <c r="GG72" s="47"/>
      <c r="GH72" s="47"/>
      <c r="GI72" s="47"/>
      <c r="GJ72" s="47"/>
      <c r="GK72" s="47"/>
      <c r="GL72" s="47"/>
      <c r="GM72" s="47"/>
      <c r="GN72" s="47"/>
      <c r="GO72" s="47"/>
      <c r="GP72" s="47"/>
      <c r="GQ72" s="47"/>
      <c r="GR72" s="47"/>
      <c r="GS72" s="47"/>
      <c r="GT72" s="47"/>
      <c r="GU72" s="47"/>
      <c r="GV72" s="47"/>
      <c r="GW72" s="47"/>
      <c r="GX72" s="47"/>
      <c r="GY72" s="47"/>
      <c r="GZ72" s="47"/>
      <c r="HA72" s="47"/>
      <c r="HB72" s="47"/>
      <c r="HC72" s="47"/>
      <c r="HD72" s="47"/>
      <c r="HE72" s="47"/>
      <c r="HF72" s="47"/>
      <c r="HG72" s="47"/>
      <c r="HH72" s="47"/>
      <c r="HI72" s="47"/>
      <c r="HJ72" s="47"/>
      <c r="HK72" s="47"/>
      <c r="HL72" s="47"/>
      <c r="HM72" s="47"/>
      <c r="HN72" s="47"/>
      <c r="HO72" s="47"/>
      <c r="HP72" s="47"/>
      <c r="HQ72" s="47"/>
      <c r="HR72" s="47"/>
      <c r="HS72" s="47"/>
      <c r="HT72" s="47"/>
      <c r="HU72" s="47"/>
      <c r="HV72" s="47"/>
      <c r="HW72" s="47"/>
      <c r="HX72" s="47"/>
      <c r="HY72" s="47"/>
      <c r="HZ72" s="47"/>
      <c r="IA72" s="47"/>
      <c r="IB72" s="47"/>
      <c r="IC72" s="47"/>
      <c r="ID72" s="47"/>
      <c r="IE72" s="47"/>
      <c r="IF72" s="47"/>
      <c r="IG72" s="47"/>
      <c r="IH72" s="47"/>
      <c r="II72" s="47"/>
      <c r="IJ72" s="47"/>
      <c r="IK72" s="47"/>
      <c r="IL72" s="47"/>
      <c r="IM72" s="47"/>
      <c r="IN72" s="47"/>
      <c r="IO72" s="47"/>
      <c r="IP72" s="47"/>
      <c r="IQ72" s="47"/>
      <c r="IR72" s="47"/>
      <c r="IS72" s="47"/>
      <c r="IT72" s="47"/>
      <c r="IU72" s="47"/>
      <c r="IV72" s="47"/>
      <c r="IW72" s="47"/>
      <c r="IX72" s="47"/>
    </row>
    <row r="73" spans="1:258" ht="15" customHeight="1">
      <c r="A73" s="53"/>
      <c r="B73" s="161" t="s">
        <v>180</v>
      </c>
      <c r="C73" s="162"/>
      <c r="D73" s="162"/>
      <c r="E73" s="162"/>
      <c r="F73" s="162"/>
      <c r="G73" s="162"/>
      <c r="H73" s="163"/>
      <c r="I73" s="54">
        <v>5.4470000000000001</v>
      </c>
    </row>
    <row r="74" spans="1:258" ht="15" customHeight="1">
      <c r="A74" s="60"/>
      <c r="B74" s="158" t="s">
        <v>83</v>
      </c>
      <c r="C74" s="159"/>
      <c r="D74" s="159"/>
      <c r="E74" s="159"/>
      <c r="F74" s="159"/>
      <c r="G74" s="159"/>
      <c r="H74" s="159"/>
      <c r="I74" s="160"/>
    </row>
    <row r="75" spans="1:258" s="86" customFormat="1" ht="63.75" customHeight="1">
      <c r="A75" s="68"/>
      <c r="B75" s="75" t="s">
        <v>172</v>
      </c>
      <c r="C75" s="75" t="s">
        <v>167</v>
      </c>
      <c r="D75" s="75" t="s">
        <v>168</v>
      </c>
      <c r="E75" s="75" t="s">
        <v>173</v>
      </c>
      <c r="F75" s="75" t="s">
        <v>174</v>
      </c>
      <c r="G75" s="76">
        <v>500</v>
      </c>
      <c r="H75" s="77">
        <v>7345.1</v>
      </c>
      <c r="I75" s="79">
        <f>H75/G75/2</f>
        <v>7.3451000000000004</v>
      </c>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c r="EO75" s="85"/>
      <c r="EP75" s="85"/>
      <c r="EQ75" s="85"/>
      <c r="ER75" s="85"/>
      <c r="ES75" s="85"/>
      <c r="ET75" s="85"/>
      <c r="EU75" s="85"/>
      <c r="EV75" s="85"/>
      <c r="EW75" s="85"/>
      <c r="EX75" s="85"/>
      <c r="EY75" s="85"/>
      <c r="EZ75" s="85"/>
      <c r="FA75" s="85"/>
      <c r="FB75" s="85"/>
      <c r="FC75" s="85"/>
      <c r="FD75" s="85"/>
      <c r="FE75" s="85"/>
      <c r="FF75" s="85"/>
      <c r="FG75" s="85"/>
      <c r="FH75" s="85"/>
      <c r="FI75" s="85"/>
      <c r="FJ75" s="85"/>
      <c r="FK75" s="85"/>
      <c r="FL75" s="85"/>
      <c r="FM75" s="85"/>
      <c r="FN75" s="85"/>
      <c r="FO75" s="85"/>
      <c r="FP75" s="85"/>
      <c r="FQ75" s="85"/>
      <c r="FR75" s="85"/>
      <c r="FS75" s="85"/>
      <c r="FT75" s="85"/>
      <c r="FU75" s="85"/>
      <c r="FV75" s="85"/>
      <c r="FW75" s="85"/>
      <c r="FX75" s="85"/>
      <c r="FY75" s="85"/>
      <c r="FZ75" s="85"/>
      <c r="GA75" s="85"/>
      <c r="GB75" s="85"/>
      <c r="GC75" s="85"/>
      <c r="GD75" s="85"/>
      <c r="GE75" s="85"/>
      <c r="GF75" s="85"/>
      <c r="GG75" s="85"/>
      <c r="GH75" s="85"/>
      <c r="GI75" s="85"/>
      <c r="GJ75" s="85"/>
      <c r="GK75" s="85"/>
      <c r="GL75" s="85"/>
      <c r="GM75" s="85"/>
      <c r="GN75" s="85"/>
      <c r="GO75" s="85"/>
      <c r="GP75" s="85"/>
      <c r="GQ75" s="85"/>
      <c r="GR75" s="85"/>
      <c r="GS75" s="85"/>
      <c r="GT75" s="85"/>
      <c r="GU75" s="85"/>
      <c r="GV75" s="85"/>
      <c r="GW75" s="85"/>
      <c r="GX75" s="85"/>
      <c r="GY75" s="85"/>
      <c r="GZ75" s="85"/>
      <c r="HA75" s="85"/>
      <c r="HB75" s="85"/>
      <c r="HC75" s="85"/>
      <c r="HD75" s="85"/>
      <c r="HE75" s="85"/>
      <c r="HF75" s="85"/>
      <c r="HG75" s="85"/>
      <c r="HH75" s="85"/>
      <c r="HI75" s="85"/>
      <c r="HJ75" s="85"/>
      <c r="HK75" s="85"/>
      <c r="HL75" s="85"/>
      <c r="HM75" s="85"/>
      <c r="HN75" s="85"/>
      <c r="HO75" s="85"/>
      <c r="HP75" s="85"/>
      <c r="HQ75" s="85"/>
      <c r="HR75" s="85"/>
      <c r="HS75" s="85"/>
      <c r="HT75" s="85"/>
      <c r="HU75" s="85"/>
      <c r="HV75" s="85"/>
      <c r="HW75" s="85"/>
      <c r="HX75" s="85"/>
      <c r="HY75" s="85"/>
      <c r="HZ75" s="85"/>
      <c r="IA75" s="85"/>
      <c r="IB75" s="85"/>
      <c r="IC75" s="85"/>
      <c r="ID75" s="85"/>
      <c r="IE75" s="85"/>
      <c r="IF75" s="85"/>
      <c r="IG75" s="85"/>
      <c r="IH75" s="85"/>
      <c r="II75" s="85"/>
      <c r="IJ75" s="85"/>
      <c r="IK75" s="85"/>
      <c r="IL75" s="85"/>
      <c r="IM75" s="85"/>
      <c r="IN75" s="85"/>
      <c r="IO75" s="85"/>
      <c r="IP75" s="85"/>
      <c r="IQ75" s="85"/>
      <c r="IR75" s="85"/>
      <c r="IS75" s="85"/>
      <c r="IT75" s="85"/>
      <c r="IU75" s="85"/>
      <c r="IV75" s="85"/>
      <c r="IW75" s="85"/>
      <c r="IX75" s="85"/>
    </row>
    <row r="76" spans="1:258" s="86" customFormat="1" ht="97.5" customHeight="1">
      <c r="A76" s="68"/>
      <c r="B76" s="75" t="s">
        <v>103</v>
      </c>
      <c r="C76" s="75" t="s">
        <v>167</v>
      </c>
      <c r="D76" s="75" t="s">
        <v>169</v>
      </c>
      <c r="E76" s="75" t="s">
        <v>173</v>
      </c>
      <c r="F76" s="75" t="s">
        <v>174</v>
      </c>
      <c r="G76" s="76">
        <v>5</v>
      </c>
      <c r="H76" s="77">
        <v>76.2</v>
      </c>
      <c r="I76" s="79">
        <f t="shared" ref="I76:I79" si="2">H76/G76/2</f>
        <v>7.62</v>
      </c>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5"/>
      <c r="FX76" s="85"/>
      <c r="FY76" s="85"/>
      <c r="FZ76" s="85"/>
      <c r="GA76" s="85"/>
      <c r="GB76" s="85"/>
      <c r="GC76" s="85"/>
      <c r="GD76" s="85"/>
      <c r="GE76" s="85"/>
      <c r="GF76" s="85"/>
      <c r="GG76" s="85"/>
      <c r="GH76" s="85"/>
      <c r="GI76" s="85"/>
      <c r="GJ76" s="85"/>
      <c r="GK76" s="85"/>
      <c r="GL76" s="85"/>
      <c r="GM76" s="85"/>
      <c r="GN76" s="85"/>
      <c r="GO76" s="85"/>
      <c r="GP76" s="85"/>
      <c r="GQ76" s="85"/>
      <c r="GR76" s="85"/>
      <c r="GS76" s="85"/>
      <c r="GT76" s="85"/>
      <c r="GU76" s="85"/>
      <c r="GV76" s="85"/>
      <c r="GW76" s="85"/>
      <c r="GX76" s="85"/>
      <c r="GY76" s="85"/>
      <c r="GZ76" s="85"/>
      <c r="HA76" s="85"/>
      <c r="HB76" s="85"/>
      <c r="HC76" s="85"/>
      <c r="HD76" s="85"/>
      <c r="HE76" s="85"/>
      <c r="HF76" s="85"/>
      <c r="HG76" s="85"/>
      <c r="HH76" s="85"/>
      <c r="HI76" s="85"/>
      <c r="HJ76" s="85"/>
      <c r="HK76" s="85"/>
      <c r="HL76" s="85"/>
      <c r="HM76" s="85"/>
      <c r="HN76" s="85"/>
      <c r="HO76" s="85"/>
      <c r="HP76" s="85"/>
      <c r="HQ76" s="85"/>
      <c r="HR76" s="85"/>
      <c r="HS76" s="85"/>
      <c r="HT76" s="85"/>
      <c r="HU76" s="85"/>
      <c r="HV76" s="85"/>
      <c r="HW76" s="85"/>
      <c r="HX76" s="85"/>
      <c r="HY76" s="85"/>
      <c r="HZ76" s="85"/>
      <c r="IA76" s="85"/>
      <c r="IB76" s="85"/>
      <c r="IC76" s="85"/>
      <c r="ID76" s="85"/>
      <c r="IE76" s="85"/>
      <c r="IF76" s="85"/>
      <c r="IG76" s="85"/>
      <c r="IH76" s="85"/>
      <c r="II76" s="85"/>
      <c r="IJ76" s="85"/>
      <c r="IK76" s="85"/>
      <c r="IL76" s="85"/>
      <c r="IM76" s="85"/>
      <c r="IN76" s="85"/>
      <c r="IO76" s="85"/>
      <c r="IP76" s="85"/>
      <c r="IQ76" s="85"/>
      <c r="IR76" s="85"/>
      <c r="IS76" s="85"/>
      <c r="IT76" s="85"/>
      <c r="IU76" s="85"/>
      <c r="IV76" s="85"/>
      <c r="IW76" s="85"/>
      <c r="IX76" s="85"/>
    </row>
    <row r="77" spans="1:258" s="86" customFormat="1" ht="78.75">
      <c r="A77" s="68"/>
      <c r="B77" s="75" t="s">
        <v>106</v>
      </c>
      <c r="C77" s="75" t="s">
        <v>167</v>
      </c>
      <c r="D77" s="75" t="s">
        <v>170</v>
      </c>
      <c r="E77" s="75" t="s">
        <v>175</v>
      </c>
      <c r="F77" s="75" t="s">
        <v>176</v>
      </c>
      <c r="G77" s="76">
        <v>10</v>
      </c>
      <c r="H77" s="77">
        <v>192.3</v>
      </c>
      <c r="I77" s="78">
        <f t="shared" si="2"/>
        <v>9.6150000000000002</v>
      </c>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5"/>
      <c r="FX77" s="85"/>
      <c r="FY77" s="85"/>
      <c r="FZ77" s="85"/>
      <c r="GA77" s="85"/>
      <c r="GB77" s="85"/>
      <c r="GC77" s="85"/>
      <c r="GD77" s="85"/>
      <c r="GE77" s="85"/>
      <c r="GF77" s="85"/>
      <c r="GG77" s="85"/>
      <c r="GH77" s="85"/>
      <c r="GI77" s="85"/>
      <c r="GJ77" s="85"/>
      <c r="GK77" s="85"/>
      <c r="GL77" s="85"/>
      <c r="GM77" s="85"/>
      <c r="GN77" s="85"/>
      <c r="GO77" s="85"/>
      <c r="GP77" s="85"/>
      <c r="GQ77" s="85"/>
      <c r="GR77" s="85"/>
      <c r="GS77" s="85"/>
      <c r="GT77" s="85"/>
      <c r="GU77" s="85"/>
      <c r="GV77" s="85"/>
      <c r="GW77" s="85"/>
      <c r="GX77" s="85"/>
      <c r="GY77" s="85"/>
      <c r="GZ77" s="85"/>
      <c r="HA77" s="85"/>
      <c r="HB77" s="85"/>
      <c r="HC77" s="85"/>
      <c r="HD77" s="85"/>
      <c r="HE77" s="85"/>
      <c r="HF77" s="85"/>
      <c r="HG77" s="85"/>
      <c r="HH77" s="85"/>
      <c r="HI77" s="85"/>
      <c r="HJ77" s="85"/>
      <c r="HK77" s="85"/>
      <c r="HL77" s="85"/>
      <c r="HM77" s="85"/>
      <c r="HN77" s="85"/>
      <c r="HO77" s="85"/>
      <c r="HP77" s="85"/>
      <c r="HQ77" s="85"/>
      <c r="HR77" s="85"/>
      <c r="HS77" s="85"/>
      <c r="HT77" s="85"/>
      <c r="HU77" s="85"/>
      <c r="HV77" s="85"/>
      <c r="HW77" s="85"/>
      <c r="HX77" s="85"/>
      <c r="HY77" s="85"/>
      <c r="HZ77" s="85"/>
      <c r="IA77" s="85"/>
      <c r="IB77" s="85"/>
      <c r="IC77" s="85"/>
      <c r="ID77" s="85"/>
      <c r="IE77" s="85"/>
      <c r="IF77" s="85"/>
      <c r="IG77" s="85"/>
      <c r="IH77" s="85"/>
      <c r="II77" s="85"/>
      <c r="IJ77" s="85"/>
      <c r="IK77" s="85"/>
      <c r="IL77" s="85"/>
      <c r="IM77" s="85"/>
      <c r="IN77" s="85"/>
      <c r="IO77" s="85"/>
      <c r="IP77" s="85"/>
      <c r="IQ77" s="85"/>
      <c r="IR77" s="85"/>
      <c r="IS77" s="85"/>
      <c r="IT77" s="85"/>
      <c r="IU77" s="85"/>
      <c r="IV77" s="85"/>
      <c r="IW77" s="85"/>
      <c r="IX77" s="85"/>
    </row>
    <row r="78" spans="1:258" s="86" customFormat="1" ht="180">
      <c r="A78" s="68"/>
      <c r="B78" s="75" t="s">
        <v>107</v>
      </c>
      <c r="C78" s="75" t="s">
        <v>167</v>
      </c>
      <c r="D78" s="75" t="s">
        <v>171</v>
      </c>
      <c r="E78" s="75" t="s">
        <v>175</v>
      </c>
      <c r="F78" s="75" t="s">
        <v>177</v>
      </c>
      <c r="G78" s="76">
        <v>10</v>
      </c>
      <c r="H78" s="77">
        <v>192.3</v>
      </c>
      <c r="I78" s="74">
        <f t="shared" si="2"/>
        <v>9.6150000000000002</v>
      </c>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5"/>
      <c r="DL78" s="85"/>
      <c r="DM78" s="85"/>
      <c r="DN78" s="85"/>
      <c r="DO78" s="85"/>
      <c r="DP78" s="85"/>
      <c r="DQ78" s="85"/>
      <c r="DR78" s="85"/>
      <c r="DS78" s="85"/>
      <c r="DT78" s="85"/>
      <c r="DU78" s="85"/>
      <c r="DV78" s="85"/>
      <c r="DW78" s="85"/>
      <c r="DX78" s="85"/>
      <c r="DY78" s="85"/>
      <c r="DZ78" s="85"/>
      <c r="EA78" s="85"/>
      <c r="EB78" s="85"/>
      <c r="EC78" s="85"/>
      <c r="ED78" s="85"/>
      <c r="EE78" s="85"/>
      <c r="EF78" s="85"/>
      <c r="EG78" s="85"/>
      <c r="EH78" s="85"/>
      <c r="EI78" s="85"/>
      <c r="EJ78" s="85"/>
      <c r="EK78" s="85"/>
      <c r="EL78" s="85"/>
      <c r="EM78" s="85"/>
      <c r="EN78" s="85"/>
      <c r="EO78" s="85"/>
      <c r="EP78" s="85"/>
      <c r="EQ78" s="85"/>
      <c r="ER78" s="85"/>
      <c r="ES78" s="85"/>
      <c r="ET78" s="85"/>
      <c r="EU78" s="85"/>
      <c r="EV78" s="85"/>
      <c r="EW78" s="85"/>
      <c r="EX78" s="85"/>
      <c r="EY78" s="85"/>
      <c r="EZ78" s="85"/>
      <c r="FA78" s="85"/>
      <c r="FB78" s="85"/>
      <c r="FC78" s="85"/>
      <c r="FD78" s="85"/>
      <c r="FE78" s="85"/>
      <c r="FF78" s="85"/>
      <c r="FG78" s="85"/>
      <c r="FH78" s="85"/>
      <c r="FI78" s="85"/>
      <c r="FJ78" s="85"/>
      <c r="FK78" s="85"/>
      <c r="FL78" s="85"/>
      <c r="FM78" s="85"/>
      <c r="FN78" s="85"/>
      <c r="FO78" s="85"/>
      <c r="FP78" s="85"/>
      <c r="FQ78" s="85"/>
      <c r="FR78" s="85"/>
      <c r="FS78" s="85"/>
      <c r="FT78" s="85"/>
      <c r="FU78" s="85"/>
      <c r="FV78" s="85"/>
      <c r="FW78" s="85"/>
      <c r="FX78" s="85"/>
      <c r="FY78" s="85"/>
      <c r="FZ78" s="85"/>
      <c r="GA78" s="85"/>
      <c r="GB78" s="85"/>
      <c r="GC78" s="85"/>
      <c r="GD78" s="85"/>
      <c r="GE78" s="85"/>
      <c r="GF78" s="85"/>
      <c r="GG78" s="85"/>
      <c r="GH78" s="85"/>
      <c r="GI78" s="85"/>
      <c r="GJ78" s="85"/>
      <c r="GK78" s="85"/>
      <c r="GL78" s="85"/>
      <c r="GM78" s="85"/>
      <c r="GN78" s="85"/>
      <c r="GO78" s="85"/>
      <c r="GP78" s="85"/>
      <c r="GQ78" s="85"/>
      <c r="GR78" s="85"/>
      <c r="GS78" s="85"/>
      <c r="GT78" s="85"/>
      <c r="GU78" s="85"/>
      <c r="GV78" s="85"/>
      <c r="GW78" s="85"/>
      <c r="GX78" s="85"/>
      <c r="GY78" s="85"/>
      <c r="GZ78" s="85"/>
      <c r="HA78" s="85"/>
      <c r="HB78" s="85"/>
      <c r="HC78" s="85"/>
      <c r="HD78" s="85"/>
      <c r="HE78" s="85"/>
      <c r="HF78" s="85"/>
      <c r="HG78" s="85"/>
      <c r="HH78" s="85"/>
      <c r="HI78" s="85"/>
      <c r="HJ78" s="85"/>
      <c r="HK78" s="85"/>
      <c r="HL78" s="85"/>
      <c r="HM78" s="85"/>
      <c r="HN78" s="85"/>
      <c r="HO78" s="85"/>
      <c r="HP78" s="85"/>
      <c r="HQ78" s="85"/>
      <c r="HR78" s="85"/>
      <c r="HS78" s="85"/>
      <c r="HT78" s="85"/>
      <c r="HU78" s="85"/>
      <c r="HV78" s="85"/>
      <c r="HW78" s="85"/>
      <c r="HX78" s="85"/>
      <c r="HY78" s="85"/>
      <c r="HZ78" s="85"/>
      <c r="IA78" s="85"/>
      <c r="IB78" s="85"/>
      <c r="IC78" s="85"/>
      <c r="ID78" s="85"/>
      <c r="IE78" s="85"/>
      <c r="IF78" s="85"/>
      <c r="IG78" s="85"/>
      <c r="IH78" s="85"/>
      <c r="II78" s="85"/>
      <c r="IJ78" s="85"/>
      <c r="IK78" s="85"/>
      <c r="IL78" s="85"/>
      <c r="IM78" s="85"/>
      <c r="IN78" s="85"/>
      <c r="IO78" s="85"/>
      <c r="IP78" s="85"/>
      <c r="IQ78" s="85"/>
      <c r="IR78" s="85"/>
      <c r="IS78" s="85"/>
      <c r="IT78" s="85"/>
      <c r="IU78" s="85"/>
      <c r="IV78" s="85"/>
      <c r="IW78" s="85"/>
      <c r="IX78" s="85"/>
    </row>
    <row r="79" spans="1:258" s="86" customFormat="1" ht="78.75">
      <c r="A79" s="68"/>
      <c r="B79" s="75" t="s">
        <v>106</v>
      </c>
      <c r="C79" s="75" t="s">
        <v>167</v>
      </c>
      <c r="D79" s="75" t="s">
        <v>170</v>
      </c>
      <c r="E79" s="75" t="s">
        <v>178</v>
      </c>
      <c r="F79" s="75" t="s">
        <v>176</v>
      </c>
      <c r="G79" s="76">
        <v>10</v>
      </c>
      <c r="H79" s="77">
        <v>192.3</v>
      </c>
      <c r="I79" s="74">
        <f t="shared" si="2"/>
        <v>9.6150000000000002</v>
      </c>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c r="DL79" s="85"/>
      <c r="DM79" s="85"/>
      <c r="DN79" s="85"/>
      <c r="DO79" s="85"/>
      <c r="DP79" s="85"/>
      <c r="DQ79" s="85"/>
      <c r="DR79" s="85"/>
      <c r="DS79" s="85"/>
      <c r="DT79" s="85"/>
      <c r="DU79" s="85"/>
      <c r="DV79" s="85"/>
      <c r="DW79" s="85"/>
      <c r="DX79" s="85"/>
      <c r="DY79" s="85"/>
      <c r="DZ79" s="85"/>
      <c r="EA79" s="85"/>
      <c r="EB79" s="85"/>
      <c r="EC79" s="85"/>
      <c r="ED79" s="85"/>
      <c r="EE79" s="85"/>
      <c r="EF79" s="85"/>
      <c r="EG79" s="85"/>
      <c r="EH79" s="85"/>
      <c r="EI79" s="85"/>
      <c r="EJ79" s="85"/>
      <c r="EK79" s="85"/>
      <c r="EL79" s="85"/>
      <c r="EM79" s="85"/>
      <c r="EN79" s="85"/>
      <c r="EO79" s="85"/>
      <c r="EP79" s="85"/>
      <c r="EQ79" s="85"/>
      <c r="ER79" s="85"/>
      <c r="ES79" s="85"/>
      <c r="ET79" s="85"/>
      <c r="EU79" s="85"/>
      <c r="EV79" s="85"/>
      <c r="EW79" s="85"/>
      <c r="EX79" s="85"/>
      <c r="EY79" s="85"/>
      <c r="EZ79" s="85"/>
      <c r="FA79" s="85"/>
      <c r="FB79" s="85"/>
      <c r="FC79" s="85"/>
      <c r="FD79" s="85"/>
      <c r="FE79" s="85"/>
      <c r="FF79" s="85"/>
      <c r="FG79" s="85"/>
      <c r="FH79" s="85"/>
      <c r="FI79" s="85"/>
      <c r="FJ79" s="85"/>
      <c r="FK79" s="85"/>
      <c r="FL79" s="85"/>
      <c r="FM79" s="85"/>
      <c r="FN79" s="85"/>
      <c r="FO79" s="85"/>
      <c r="FP79" s="85"/>
      <c r="FQ79" s="85"/>
      <c r="FR79" s="85"/>
      <c r="FS79" s="85"/>
      <c r="FT79" s="85"/>
      <c r="FU79" s="85"/>
      <c r="FV79" s="85"/>
      <c r="FW79" s="85"/>
      <c r="FX79" s="85"/>
      <c r="FY79" s="85"/>
      <c r="FZ79" s="85"/>
      <c r="GA79" s="85"/>
      <c r="GB79" s="85"/>
      <c r="GC79" s="85"/>
      <c r="GD79" s="85"/>
      <c r="GE79" s="85"/>
      <c r="GF79" s="85"/>
      <c r="GG79" s="85"/>
      <c r="GH79" s="85"/>
      <c r="GI79" s="85"/>
      <c r="GJ79" s="85"/>
      <c r="GK79" s="85"/>
      <c r="GL79" s="85"/>
      <c r="GM79" s="85"/>
      <c r="GN79" s="85"/>
      <c r="GO79" s="85"/>
      <c r="GP79" s="85"/>
      <c r="GQ79" s="85"/>
      <c r="GR79" s="85"/>
      <c r="GS79" s="85"/>
      <c r="GT79" s="85"/>
      <c r="GU79" s="85"/>
      <c r="GV79" s="85"/>
      <c r="GW79" s="85"/>
      <c r="GX79" s="85"/>
      <c r="GY79" s="85"/>
      <c r="GZ79" s="85"/>
      <c r="HA79" s="85"/>
      <c r="HB79" s="85"/>
      <c r="HC79" s="85"/>
      <c r="HD79" s="85"/>
      <c r="HE79" s="85"/>
      <c r="HF79" s="85"/>
      <c r="HG79" s="85"/>
      <c r="HH79" s="85"/>
      <c r="HI79" s="85"/>
      <c r="HJ79" s="85"/>
      <c r="HK79" s="85"/>
      <c r="HL79" s="85"/>
      <c r="HM79" s="85"/>
      <c r="HN79" s="85"/>
      <c r="HO79" s="85"/>
      <c r="HP79" s="85"/>
      <c r="HQ79" s="85"/>
      <c r="HR79" s="85"/>
      <c r="HS79" s="85"/>
      <c r="HT79" s="85"/>
      <c r="HU79" s="85"/>
      <c r="HV79" s="85"/>
      <c r="HW79" s="85"/>
      <c r="HX79" s="85"/>
      <c r="HY79" s="85"/>
      <c r="HZ79" s="85"/>
      <c r="IA79" s="85"/>
      <c r="IB79" s="85"/>
      <c r="IC79" s="85"/>
      <c r="ID79" s="85"/>
      <c r="IE79" s="85"/>
      <c r="IF79" s="85"/>
      <c r="IG79" s="85"/>
      <c r="IH79" s="85"/>
      <c r="II79" s="85"/>
      <c r="IJ79" s="85"/>
      <c r="IK79" s="85"/>
      <c r="IL79" s="85"/>
      <c r="IM79" s="85"/>
      <c r="IN79" s="85"/>
      <c r="IO79" s="85"/>
      <c r="IP79" s="85"/>
      <c r="IQ79" s="85"/>
      <c r="IR79" s="85"/>
      <c r="IS79" s="85"/>
      <c r="IT79" s="85"/>
      <c r="IU79" s="85"/>
      <c r="IV79" s="85"/>
      <c r="IW79" s="85"/>
      <c r="IX79" s="85"/>
    </row>
    <row r="80" spans="1:258" ht="15" customHeight="1">
      <c r="A80" s="60"/>
      <c r="B80" s="161" t="s">
        <v>181</v>
      </c>
      <c r="C80" s="162"/>
      <c r="D80" s="162"/>
      <c r="E80" s="162"/>
      <c r="F80" s="162"/>
      <c r="G80" s="162"/>
      <c r="H80" s="163"/>
      <c r="I80" s="54">
        <v>9.6150000000000002</v>
      </c>
    </row>
    <row r="81" spans="1:258" ht="15" customHeight="1">
      <c r="A81" s="83"/>
      <c r="B81" s="158" t="s">
        <v>179</v>
      </c>
      <c r="C81" s="159"/>
      <c r="D81" s="159"/>
      <c r="E81" s="159"/>
      <c r="F81" s="159"/>
      <c r="G81" s="159"/>
      <c r="H81" s="159"/>
      <c r="I81" s="160"/>
    </row>
    <row r="82" spans="1:258" s="59" customFormat="1" ht="77.25" customHeight="1">
      <c r="A82" s="83"/>
      <c r="B82" s="75" t="s">
        <v>106</v>
      </c>
      <c r="C82" s="75" t="s">
        <v>182</v>
      </c>
      <c r="D82" s="75" t="s">
        <v>183</v>
      </c>
      <c r="E82" s="75" t="s">
        <v>185</v>
      </c>
      <c r="F82" s="75" t="s">
        <v>186</v>
      </c>
      <c r="G82" s="76">
        <v>5</v>
      </c>
      <c r="H82" s="77">
        <v>289.3</v>
      </c>
      <c r="I82" s="87">
        <f>H82/G82/3</f>
        <v>19.286666666666665</v>
      </c>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7"/>
      <c r="CH82" s="47"/>
      <c r="CI82" s="47"/>
      <c r="CJ82" s="47"/>
      <c r="CK82" s="47"/>
      <c r="CL82" s="47"/>
      <c r="CM82" s="47"/>
      <c r="CN82" s="47"/>
      <c r="CO82" s="47"/>
      <c r="CP82" s="47"/>
      <c r="CQ82" s="47"/>
      <c r="CR82" s="47"/>
      <c r="CS82" s="47"/>
      <c r="CT82" s="47"/>
      <c r="CU82" s="47"/>
      <c r="CV82" s="47"/>
      <c r="CW82" s="47"/>
      <c r="CX82" s="47"/>
      <c r="CY82" s="47"/>
      <c r="CZ82" s="47"/>
      <c r="DA82" s="47"/>
      <c r="DB82" s="47"/>
      <c r="DC82" s="47"/>
      <c r="DD82" s="47"/>
      <c r="DE82" s="47"/>
      <c r="DF82" s="47"/>
      <c r="DG82" s="47"/>
      <c r="DH82" s="47"/>
      <c r="DI82" s="47"/>
      <c r="DJ82" s="47"/>
      <c r="DK82" s="47"/>
      <c r="DL82" s="47"/>
      <c r="DM82" s="47"/>
      <c r="DN82" s="47"/>
      <c r="DO82" s="47"/>
      <c r="DP82" s="47"/>
      <c r="DQ82" s="47"/>
      <c r="DR82" s="47"/>
      <c r="DS82" s="47"/>
      <c r="DT82" s="47"/>
      <c r="DU82" s="47"/>
      <c r="DV82" s="47"/>
      <c r="DW82" s="47"/>
      <c r="DX82" s="47"/>
      <c r="DY82" s="47"/>
      <c r="DZ82" s="47"/>
      <c r="EA82" s="47"/>
      <c r="EB82" s="47"/>
      <c r="EC82" s="47"/>
      <c r="ED82" s="47"/>
      <c r="EE82" s="47"/>
      <c r="EF82" s="47"/>
      <c r="EG82" s="47"/>
      <c r="EH82" s="47"/>
      <c r="EI82" s="47"/>
      <c r="EJ82" s="47"/>
      <c r="EK82" s="47"/>
      <c r="EL82" s="47"/>
      <c r="EM82" s="47"/>
      <c r="EN82" s="47"/>
      <c r="EO82" s="47"/>
      <c r="EP82" s="47"/>
      <c r="EQ82" s="47"/>
      <c r="ER82" s="47"/>
      <c r="ES82" s="47"/>
      <c r="ET82" s="47"/>
      <c r="EU82" s="47"/>
      <c r="EV82" s="47"/>
      <c r="EW82" s="47"/>
      <c r="EX82" s="47"/>
      <c r="EY82" s="47"/>
      <c r="EZ82" s="47"/>
      <c r="FA82" s="47"/>
      <c r="FB82" s="47"/>
      <c r="FC82" s="47"/>
      <c r="FD82" s="47"/>
      <c r="FE82" s="47"/>
      <c r="FF82" s="47"/>
      <c r="FG82" s="47"/>
      <c r="FH82" s="47"/>
      <c r="FI82" s="47"/>
      <c r="FJ82" s="47"/>
      <c r="FK82" s="47"/>
      <c r="FL82" s="47"/>
      <c r="FM82" s="47"/>
      <c r="FN82" s="47"/>
      <c r="FO82" s="47"/>
      <c r="FP82" s="47"/>
      <c r="FQ82" s="47"/>
      <c r="FR82" s="47"/>
      <c r="FS82" s="47"/>
      <c r="FT82" s="47"/>
      <c r="FU82" s="47"/>
      <c r="FV82" s="47"/>
      <c r="FW82" s="47"/>
      <c r="FX82" s="47"/>
      <c r="FY82" s="47"/>
      <c r="FZ82" s="47"/>
      <c r="GA82" s="47"/>
      <c r="GB82" s="47"/>
      <c r="GC82" s="47"/>
      <c r="GD82" s="47"/>
      <c r="GE82" s="47"/>
      <c r="GF82" s="47"/>
      <c r="GG82" s="47"/>
      <c r="GH82" s="47"/>
      <c r="GI82" s="47"/>
      <c r="GJ82" s="47"/>
      <c r="GK82" s="47"/>
      <c r="GL82" s="47"/>
      <c r="GM82" s="47"/>
      <c r="GN82" s="47"/>
      <c r="GO82" s="47"/>
      <c r="GP82" s="47"/>
      <c r="GQ82" s="47"/>
      <c r="GR82" s="47"/>
      <c r="GS82" s="47"/>
      <c r="GT82" s="47"/>
      <c r="GU82" s="47"/>
      <c r="GV82" s="47"/>
      <c r="GW82" s="47"/>
      <c r="GX82" s="47"/>
      <c r="GY82" s="47"/>
      <c r="GZ82" s="47"/>
      <c r="HA82" s="47"/>
      <c r="HB82" s="47"/>
      <c r="HC82" s="47"/>
      <c r="HD82" s="47"/>
      <c r="HE82" s="47"/>
      <c r="HF82" s="47"/>
      <c r="HG82" s="47"/>
      <c r="HH82" s="47"/>
      <c r="HI82" s="47"/>
      <c r="HJ82" s="47"/>
      <c r="HK82" s="47"/>
      <c r="HL82" s="47"/>
      <c r="HM82" s="47"/>
      <c r="HN82" s="47"/>
      <c r="HO82" s="47"/>
      <c r="HP82" s="47"/>
      <c r="HQ82" s="47"/>
      <c r="HR82" s="47"/>
      <c r="HS82" s="47"/>
      <c r="HT82" s="47"/>
      <c r="HU82" s="47"/>
      <c r="HV82" s="47"/>
      <c r="HW82" s="47"/>
      <c r="HX82" s="47"/>
      <c r="HY82" s="47"/>
      <c r="HZ82" s="47"/>
      <c r="IA82" s="47"/>
      <c r="IB82" s="47"/>
      <c r="IC82" s="47"/>
      <c r="ID82" s="47"/>
      <c r="IE82" s="47"/>
      <c r="IF82" s="47"/>
      <c r="IG82" s="47"/>
      <c r="IH82" s="47"/>
      <c r="II82" s="47"/>
      <c r="IJ82" s="47"/>
      <c r="IK82" s="47"/>
      <c r="IL82" s="47"/>
      <c r="IM82" s="47"/>
      <c r="IN82" s="47"/>
      <c r="IO82" s="47"/>
      <c r="IP82" s="47"/>
      <c r="IQ82" s="47"/>
      <c r="IR82" s="47"/>
      <c r="IS82" s="47"/>
      <c r="IT82" s="47"/>
      <c r="IU82" s="47"/>
      <c r="IV82" s="47"/>
      <c r="IW82" s="47"/>
      <c r="IX82" s="47"/>
    </row>
    <row r="83" spans="1:258" s="59" customFormat="1" ht="77.25" customHeight="1">
      <c r="A83" s="83"/>
      <c r="B83" s="75" t="s">
        <v>106</v>
      </c>
      <c r="C83" s="75" t="s">
        <v>182</v>
      </c>
      <c r="D83" s="75" t="s">
        <v>183</v>
      </c>
      <c r="E83" s="75" t="s">
        <v>185</v>
      </c>
      <c r="F83" s="75" t="s">
        <v>187</v>
      </c>
      <c r="G83" s="76">
        <v>5</v>
      </c>
      <c r="H83" s="77">
        <v>298.7</v>
      </c>
      <c r="I83" s="11">
        <f t="shared" ref="I83:I84" si="3">H83/G83/3</f>
        <v>19.91333333333333</v>
      </c>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47"/>
      <c r="DE83" s="47"/>
      <c r="DF83" s="47"/>
      <c r="DG83" s="47"/>
      <c r="DH83" s="47"/>
      <c r="DI83" s="47"/>
      <c r="DJ83" s="47"/>
      <c r="DK83" s="47"/>
      <c r="DL83" s="47"/>
      <c r="DM83" s="47"/>
      <c r="DN83" s="47"/>
      <c r="DO83" s="47"/>
      <c r="DP83" s="47"/>
      <c r="DQ83" s="47"/>
      <c r="DR83" s="47"/>
      <c r="DS83" s="47"/>
      <c r="DT83" s="47"/>
      <c r="DU83" s="47"/>
      <c r="DV83" s="47"/>
      <c r="DW83" s="47"/>
      <c r="DX83" s="47"/>
      <c r="DY83" s="47"/>
      <c r="DZ83" s="47"/>
      <c r="EA83" s="47"/>
      <c r="EB83" s="47"/>
      <c r="EC83" s="47"/>
      <c r="ED83" s="47"/>
      <c r="EE83" s="47"/>
      <c r="EF83" s="47"/>
      <c r="EG83" s="47"/>
      <c r="EH83" s="47"/>
      <c r="EI83" s="47"/>
      <c r="EJ83" s="47"/>
      <c r="EK83" s="47"/>
      <c r="EL83" s="47"/>
      <c r="EM83" s="47"/>
      <c r="EN83" s="47"/>
      <c r="EO83" s="47"/>
      <c r="EP83" s="47"/>
      <c r="EQ83" s="47"/>
      <c r="ER83" s="47"/>
      <c r="ES83" s="47"/>
      <c r="ET83" s="47"/>
      <c r="EU83" s="47"/>
      <c r="EV83" s="47"/>
      <c r="EW83" s="47"/>
      <c r="EX83" s="47"/>
      <c r="EY83" s="47"/>
      <c r="EZ83" s="47"/>
      <c r="FA83" s="47"/>
      <c r="FB83" s="47"/>
      <c r="FC83" s="47"/>
      <c r="FD83" s="47"/>
      <c r="FE83" s="47"/>
      <c r="FF83" s="47"/>
      <c r="FG83" s="47"/>
      <c r="FH83" s="47"/>
      <c r="FI83" s="47"/>
      <c r="FJ83" s="47"/>
      <c r="FK83" s="47"/>
      <c r="FL83" s="47"/>
      <c r="FM83" s="47"/>
      <c r="FN83" s="47"/>
      <c r="FO83" s="47"/>
      <c r="FP83" s="47"/>
      <c r="FQ83" s="47"/>
      <c r="FR83" s="47"/>
      <c r="FS83" s="47"/>
      <c r="FT83" s="47"/>
      <c r="FU83" s="47"/>
      <c r="FV83" s="47"/>
      <c r="FW83" s="47"/>
      <c r="FX83" s="47"/>
      <c r="FY83" s="47"/>
      <c r="FZ83" s="47"/>
      <c r="GA83" s="47"/>
      <c r="GB83" s="47"/>
      <c r="GC83" s="47"/>
      <c r="GD83" s="47"/>
      <c r="GE83" s="47"/>
      <c r="GF83" s="47"/>
      <c r="GG83" s="47"/>
      <c r="GH83" s="47"/>
      <c r="GI83" s="47"/>
      <c r="GJ83" s="47"/>
      <c r="GK83" s="47"/>
      <c r="GL83" s="47"/>
      <c r="GM83" s="47"/>
      <c r="GN83" s="47"/>
      <c r="GO83" s="47"/>
      <c r="GP83" s="47"/>
      <c r="GQ83" s="47"/>
      <c r="GR83" s="47"/>
      <c r="GS83" s="47"/>
      <c r="GT83" s="47"/>
      <c r="GU83" s="47"/>
      <c r="GV83" s="47"/>
      <c r="GW83" s="47"/>
      <c r="GX83" s="47"/>
      <c r="GY83" s="47"/>
      <c r="GZ83" s="47"/>
      <c r="HA83" s="47"/>
      <c r="HB83" s="47"/>
      <c r="HC83" s="47"/>
      <c r="HD83" s="47"/>
      <c r="HE83" s="47"/>
      <c r="HF83" s="47"/>
      <c r="HG83" s="47"/>
      <c r="HH83" s="47"/>
      <c r="HI83" s="47"/>
      <c r="HJ83" s="47"/>
      <c r="HK83" s="47"/>
      <c r="HL83" s="47"/>
      <c r="HM83" s="47"/>
      <c r="HN83" s="47"/>
      <c r="HO83" s="47"/>
      <c r="HP83" s="47"/>
      <c r="HQ83" s="47"/>
      <c r="HR83" s="47"/>
      <c r="HS83" s="47"/>
      <c r="HT83" s="47"/>
      <c r="HU83" s="47"/>
      <c r="HV83" s="47"/>
      <c r="HW83" s="47"/>
      <c r="HX83" s="47"/>
      <c r="HY83" s="47"/>
      <c r="HZ83" s="47"/>
      <c r="IA83" s="47"/>
      <c r="IB83" s="47"/>
      <c r="IC83" s="47"/>
      <c r="ID83" s="47"/>
      <c r="IE83" s="47"/>
      <c r="IF83" s="47"/>
      <c r="IG83" s="47"/>
      <c r="IH83" s="47"/>
      <c r="II83" s="47"/>
      <c r="IJ83" s="47"/>
      <c r="IK83" s="47"/>
      <c r="IL83" s="47"/>
      <c r="IM83" s="47"/>
      <c r="IN83" s="47"/>
      <c r="IO83" s="47"/>
      <c r="IP83" s="47"/>
      <c r="IQ83" s="47"/>
      <c r="IR83" s="47"/>
      <c r="IS83" s="47"/>
      <c r="IT83" s="47"/>
      <c r="IU83" s="47"/>
      <c r="IV83" s="47"/>
      <c r="IW83" s="47"/>
      <c r="IX83" s="47"/>
    </row>
    <row r="84" spans="1:258" s="59" customFormat="1" ht="180.75" customHeight="1">
      <c r="A84" s="83"/>
      <c r="B84" s="75" t="s">
        <v>107</v>
      </c>
      <c r="C84" s="75" t="s">
        <v>182</v>
      </c>
      <c r="D84" s="75" t="s">
        <v>184</v>
      </c>
      <c r="E84" s="75" t="s">
        <v>188</v>
      </c>
      <c r="F84" s="75" t="s">
        <v>189</v>
      </c>
      <c r="G84" s="76">
        <v>5</v>
      </c>
      <c r="H84" s="77">
        <v>298.7</v>
      </c>
      <c r="I84" s="11">
        <f t="shared" si="3"/>
        <v>19.91333333333333</v>
      </c>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c r="CH84" s="47"/>
      <c r="CI84" s="47"/>
      <c r="CJ84" s="47"/>
      <c r="CK84" s="47"/>
      <c r="CL84" s="47"/>
      <c r="CM84" s="47"/>
      <c r="CN84" s="47"/>
      <c r="CO84" s="47"/>
      <c r="CP84" s="47"/>
      <c r="CQ84" s="47"/>
      <c r="CR84" s="47"/>
      <c r="CS84" s="47"/>
      <c r="CT84" s="47"/>
      <c r="CU84" s="47"/>
      <c r="CV84" s="47"/>
      <c r="CW84" s="47"/>
      <c r="CX84" s="47"/>
      <c r="CY84" s="47"/>
      <c r="CZ84" s="47"/>
      <c r="DA84" s="47"/>
      <c r="DB84" s="47"/>
      <c r="DC84" s="47"/>
      <c r="DD84" s="47"/>
      <c r="DE84" s="47"/>
      <c r="DF84" s="47"/>
      <c r="DG84" s="47"/>
      <c r="DH84" s="47"/>
      <c r="DI84" s="47"/>
      <c r="DJ84" s="47"/>
      <c r="DK84" s="47"/>
      <c r="DL84" s="47"/>
      <c r="DM84" s="47"/>
      <c r="DN84" s="47"/>
      <c r="DO84" s="47"/>
      <c r="DP84" s="47"/>
      <c r="DQ84" s="47"/>
      <c r="DR84" s="47"/>
      <c r="DS84" s="47"/>
      <c r="DT84" s="47"/>
      <c r="DU84" s="47"/>
      <c r="DV84" s="47"/>
      <c r="DW84" s="47"/>
      <c r="DX84" s="47"/>
      <c r="DY84" s="47"/>
      <c r="DZ84" s="47"/>
      <c r="EA84" s="47"/>
      <c r="EB84" s="47"/>
      <c r="EC84" s="47"/>
      <c r="ED84" s="47"/>
      <c r="EE84" s="47"/>
      <c r="EF84" s="47"/>
      <c r="EG84" s="47"/>
      <c r="EH84" s="47"/>
      <c r="EI84" s="47"/>
      <c r="EJ84" s="47"/>
      <c r="EK84" s="47"/>
      <c r="EL84" s="47"/>
      <c r="EM84" s="47"/>
      <c r="EN84" s="47"/>
      <c r="EO84" s="47"/>
      <c r="EP84" s="47"/>
      <c r="EQ84" s="47"/>
      <c r="ER84" s="47"/>
      <c r="ES84" s="47"/>
      <c r="ET84" s="47"/>
      <c r="EU84" s="47"/>
      <c r="EV84" s="47"/>
      <c r="EW84" s="47"/>
      <c r="EX84" s="47"/>
      <c r="EY84" s="47"/>
      <c r="EZ84" s="47"/>
      <c r="FA84" s="47"/>
      <c r="FB84" s="47"/>
      <c r="FC84" s="47"/>
      <c r="FD84" s="47"/>
      <c r="FE84" s="47"/>
      <c r="FF84" s="47"/>
      <c r="FG84" s="47"/>
      <c r="FH84" s="47"/>
      <c r="FI84" s="47"/>
      <c r="FJ84" s="47"/>
      <c r="FK84" s="47"/>
      <c r="FL84" s="47"/>
      <c r="FM84" s="47"/>
      <c r="FN84" s="47"/>
      <c r="FO84" s="47"/>
      <c r="FP84" s="47"/>
      <c r="FQ84" s="47"/>
      <c r="FR84" s="47"/>
      <c r="FS84" s="47"/>
      <c r="FT84" s="47"/>
      <c r="FU84" s="47"/>
      <c r="FV84" s="47"/>
      <c r="FW84" s="47"/>
      <c r="FX84" s="47"/>
      <c r="FY84" s="47"/>
      <c r="FZ84" s="47"/>
      <c r="GA84" s="47"/>
      <c r="GB84" s="47"/>
      <c r="GC84" s="47"/>
      <c r="GD84" s="47"/>
      <c r="GE84" s="47"/>
      <c r="GF84" s="47"/>
      <c r="GG84" s="47"/>
      <c r="GH84" s="47"/>
      <c r="GI84" s="47"/>
      <c r="GJ84" s="47"/>
      <c r="GK84" s="47"/>
      <c r="GL84" s="47"/>
      <c r="GM84" s="47"/>
      <c r="GN84" s="47"/>
      <c r="GO84" s="47"/>
      <c r="GP84" s="47"/>
      <c r="GQ84" s="47"/>
      <c r="GR84" s="47"/>
      <c r="GS84" s="47"/>
      <c r="GT84" s="47"/>
      <c r="GU84" s="47"/>
      <c r="GV84" s="47"/>
      <c r="GW84" s="47"/>
      <c r="GX84" s="47"/>
      <c r="GY84" s="47"/>
      <c r="GZ84" s="47"/>
      <c r="HA84" s="47"/>
      <c r="HB84" s="47"/>
      <c r="HC84" s="47"/>
      <c r="HD84" s="47"/>
      <c r="HE84" s="47"/>
      <c r="HF84" s="47"/>
      <c r="HG84" s="47"/>
      <c r="HH84" s="47"/>
      <c r="HI84" s="47"/>
      <c r="HJ84" s="47"/>
      <c r="HK84" s="47"/>
      <c r="HL84" s="47"/>
      <c r="HM84" s="47"/>
      <c r="HN84" s="47"/>
      <c r="HO84" s="47"/>
      <c r="HP84" s="47"/>
      <c r="HQ84" s="47"/>
      <c r="HR84" s="47"/>
      <c r="HS84" s="47"/>
      <c r="HT84" s="47"/>
      <c r="HU84" s="47"/>
      <c r="HV84" s="47"/>
      <c r="HW84" s="47"/>
      <c r="HX84" s="47"/>
      <c r="HY84" s="47"/>
      <c r="HZ84" s="47"/>
      <c r="IA84" s="47"/>
      <c r="IB84" s="47"/>
      <c r="IC84" s="47"/>
      <c r="ID84" s="47"/>
      <c r="IE84" s="47"/>
      <c r="IF84" s="47"/>
      <c r="IG84" s="47"/>
      <c r="IH84" s="47"/>
      <c r="II84" s="47"/>
      <c r="IJ84" s="47"/>
      <c r="IK84" s="47"/>
      <c r="IL84" s="47"/>
      <c r="IM84" s="47"/>
      <c r="IN84" s="47"/>
      <c r="IO84" s="47"/>
      <c r="IP84" s="47"/>
      <c r="IQ84" s="47"/>
      <c r="IR84" s="47"/>
      <c r="IS84" s="47"/>
      <c r="IT84" s="47"/>
      <c r="IU84" s="47"/>
      <c r="IV84" s="47"/>
      <c r="IW84" s="47"/>
      <c r="IX84" s="47"/>
    </row>
    <row r="85" spans="1:258" ht="15" customHeight="1">
      <c r="A85" s="83"/>
      <c r="B85" s="161" t="s">
        <v>180</v>
      </c>
      <c r="C85" s="162"/>
      <c r="D85" s="162"/>
      <c r="E85" s="162"/>
      <c r="F85" s="162"/>
      <c r="G85" s="162"/>
      <c r="H85" s="163"/>
      <c r="I85" s="54">
        <v>19.2867</v>
      </c>
    </row>
    <row r="86" spans="1:258" ht="15.6" customHeight="1">
      <c r="A86" s="170" t="s">
        <v>47</v>
      </c>
      <c r="B86" s="170"/>
      <c r="C86" s="170"/>
      <c r="D86" s="170"/>
      <c r="E86" s="170"/>
      <c r="F86" s="170"/>
      <c r="G86" s="170"/>
      <c r="H86" s="170"/>
      <c r="I86" s="170"/>
    </row>
    <row r="87" spans="1:258" ht="15.6" customHeight="1">
      <c r="A87" s="142" t="s">
        <v>48</v>
      </c>
      <c r="B87" s="142"/>
      <c r="C87" s="142"/>
      <c r="D87" s="142"/>
      <c r="E87" s="142"/>
      <c r="F87" s="142"/>
      <c r="G87" s="142"/>
      <c r="H87" s="142"/>
      <c r="I87" s="142"/>
    </row>
    <row r="88" spans="1:258" ht="13.9" customHeight="1">
      <c r="A88" s="143" t="s">
        <v>49</v>
      </c>
      <c r="B88" s="143"/>
      <c r="C88" s="143"/>
      <c r="D88" s="143"/>
      <c r="E88" s="143"/>
      <c r="F88" s="143"/>
      <c r="G88" s="143"/>
      <c r="H88" s="143"/>
      <c r="I88" s="143"/>
    </row>
    <row r="89" spans="1:258" ht="26.45" customHeight="1">
      <c r="A89" s="144" t="s">
        <v>50</v>
      </c>
      <c r="B89" s="144"/>
      <c r="C89" s="144"/>
      <c r="D89" s="144"/>
      <c r="E89" s="144"/>
      <c r="F89" s="144"/>
      <c r="G89" s="144"/>
      <c r="H89" s="144"/>
      <c r="I89" s="144"/>
    </row>
    <row r="90" spans="1:258" ht="61.5" customHeight="1">
      <c r="A90" s="28" t="s">
        <v>3</v>
      </c>
      <c r="B90" s="24" t="s">
        <v>51</v>
      </c>
      <c r="C90" s="25" t="s">
        <v>25</v>
      </c>
      <c r="D90" s="24" t="s">
        <v>52</v>
      </c>
      <c r="E90" s="24" t="s">
        <v>53</v>
      </c>
      <c r="F90" s="29" t="s">
        <v>54</v>
      </c>
      <c r="G90" s="150" t="s">
        <v>58</v>
      </c>
      <c r="H90" s="151"/>
      <c r="I90" s="23" t="s">
        <v>57</v>
      </c>
    </row>
    <row r="91" spans="1:258" ht="15">
      <c r="A91" s="28">
        <v>1</v>
      </c>
      <c r="B91" s="24">
        <v>2</v>
      </c>
      <c r="C91" s="24">
        <v>3</v>
      </c>
      <c r="D91" s="24">
        <v>4</v>
      </c>
      <c r="E91" s="24">
        <v>5</v>
      </c>
      <c r="F91" s="29">
        <v>6</v>
      </c>
      <c r="G91" s="150">
        <v>7</v>
      </c>
      <c r="H91" s="151"/>
      <c r="I91" s="23">
        <v>8</v>
      </c>
    </row>
    <row r="92" spans="1:258" ht="51" customHeight="1">
      <c r="A92" s="152">
        <v>1</v>
      </c>
      <c r="B92" s="155" t="s">
        <v>76</v>
      </c>
      <c r="C92" s="51" t="s">
        <v>60</v>
      </c>
      <c r="D92" s="50">
        <v>40</v>
      </c>
      <c r="E92" s="50">
        <v>10</v>
      </c>
      <c r="F92" s="52">
        <f t="shared" ref="F92:F94" si="4">E92*D92</f>
        <v>400</v>
      </c>
      <c r="G92" s="146">
        <v>14.888999999999999</v>
      </c>
      <c r="H92" s="147"/>
      <c r="I92" s="171">
        <f>(297.78-84.01-27.07)/10/2</f>
        <v>9.3349999999999991</v>
      </c>
    </row>
    <row r="93" spans="1:258" ht="48" customHeight="1">
      <c r="A93" s="153"/>
      <c r="B93" s="156"/>
      <c r="C93" s="51" t="s">
        <v>66</v>
      </c>
      <c r="D93" s="51">
        <v>10</v>
      </c>
      <c r="E93" s="51">
        <v>5</v>
      </c>
      <c r="F93" s="52">
        <f t="shared" si="4"/>
        <v>50</v>
      </c>
      <c r="G93" s="146">
        <v>30.762</v>
      </c>
      <c r="H93" s="147"/>
      <c r="I93" s="171">
        <f>(461.43-130.18-41.95)/5/3</f>
        <v>19.286666666666665</v>
      </c>
    </row>
    <row r="94" spans="1:258" ht="30.75" customHeight="1">
      <c r="A94" s="154"/>
      <c r="B94" s="157"/>
      <c r="C94" s="51" t="s">
        <v>67</v>
      </c>
      <c r="D94" s="51">
        <v>10</v>
      </c>
      <c r="E94" s="51">
        <v>5</v>
      </c>
      <c r="F94" s="52">
        <f t="shared" si="4"/>
        <v>50</v>
      </c>
      <c r="G94" s="146">
        <v>72.89</v>
      </c>
      <c r="H94" s="147"/>
      <c r="I94" s="171">
        <f>(364.45-102.82-33.13)/5</f>
        <v>45.7</v>
      </c>
    </row>
    <row r="95" spans="1:258" ht="48.75" customHeight="1">
      <c r="A95" s="28">
        <v>2</v>
      </c>
      <c r="B95" s="51" t="s">
        <v>77</v>
      </c>
      <c r="C95" s="51" t="s">
        <v>60</v>
      </c>
      <c r="D95" s="51">
        <v>40</v>
      </c>
      <c r="E95" s="51">
        <v>10</v>
      </c>
      <c r="F95" s="51">
        <v>800</v>
      </c>
      <c r="G95" s="146">
        <v>14.888999999999999</v>
      </c>
      <c r="H95" s="147"/>
      <c r="I95" s="171">
        <f>G95/1.1-4.2005</f>
        <v>9.3349545454545435</v>
      </c>
    </row>
    <row r="96" spans="1:258" ht="48" customHeight="1">
      <c r="A96" s="152">
        <v>3</v>
      </c>
      <c r="B96" s="155" t="s">
        <v>75</v>
      </c>
      <c r="C96" s="51" t="s">
        <v>60</v>
      </c>
      <c r="D96" s="51">
        <v>80</v>
      </c>
      <c r="E96" s="51">
        <v>10</v>
      </c>
      <c r="F96" s="52">
        <v>1600</v>
      </c>
      <c r="G96" s="148">
        <v>14.888999999999999</v>
      </c>
      <c r="H96" s="149"/>
      <c r="I96" s="171">
        <f>(297.78-84.01-27.07)/10/2</f>
        <v>9.3349999999999991</v>
      </c>
    </row>
    <row r="97" spans="1:258" ht="48.75" customHeight="1">
      <c r="A97" s="153"/>
      <c r="B97" s="156"/>
      <c r="C97" s="51" t="s">
        <v>66</v>
      </c>
      <c r="D97" s="51">
        <v>4</v>
      </c>
      <c r="E97" s="51">
        <v>5</v>
      </c>
      <c r="F97" s="52">
        <v>60</v>
      </c>
      <c r="G97" s="148">
        <v>30.762</v>
      </c>
      <c r="H97" s="149"/>
      <c r="I97" s="171">
        <f>(461.43-130.18-41.95)/5/3</f>
        <v>19.286666666666665</v>
      </c>
    </row>
    <row r="98" spans="1:258" ht="32.25" customHeight="1">
      <c r="A98" s="154"/>
      <c r="B98" s="157"/>
      <c r="C98" s="51" t="s">
        <v>67</v>
      </c>
      <c r="D98" s="51">
        <v>4</v>
      </c>
      <c r="E98" s="51">
        <v>5</v>
      </c>
      <c r="F98" s="52">
        <f t="shared" ref="F98:F99" si="5">E98*D98</f>
        <v>20</v>
      </c>
      <c r="G98" s="148">
        <v>72.89</v>
      </c>
      <c r="H98" s="149"/>
      <c r="I98" s="171">
        <f>(364.45-102.82-33.13)/5</f>
        <v>45.7</v>
      </c>
    </row>
    <row r="99" spans="1:258" ht="32.25" customHeight="1">
      <c r="A99" s="152">
        <v>4</v>
      </c>
      <c r="B99" s="155" t="s">
        <v>190</v>
      </c>
      <c r="C99" s="51" t="s">
        <v>67</v>
      </c>
      <c r="D99" s="51">
        <v>2</v>
      </c>
      <c r="E99" s="51">
        <v>10</v>
      </c>
      <c r="F99" s="52">
        <f t="shared" si="5"/>
        <v>20</v>
      </c>
      <c r="G99" s="148">
        <v>68.489000000000004</v>
      </c>
      <c r="H99" s="149"/>
      <c r="I99" s="172">
        <f>(684.89-193.23-62.26)/10</f>
        <v>42.94</v>
      </c>
    </row>
    <row r="100" spans="1:258" ht="46.5" customHeight="1">
      <c r="A100" s="153"/>
      <c r="B100" s="156"/>
      <c r="C100" s="51" t="s">
        <v>60</v>
      </c>
      <c r="D100" s="51">
        <v>30</v>
      </c>
      <c r="E100" s="51">
        <v>10</v>
      </c>
      <c r="F100" s="52">
        <v>600</v>
      </c>
      <c r="G100" s="148">
        <v>14.888999999999999</v>
      </c>
      <c r="H100" s="149"/>
      <c r="I100" s="172">
        <f>(297.78-84.01-27.07)/10/2</f>
        <v>9.3349999999999991</v>
      </c>
    </row>
    <row r="101" spans="1:258" ht="51.75" customHeight="1">
      <c r="A101" s="154"/>
      <c r="B101" s="157"/>
      <c r="C101" s="51" t="s">
        <v>66</v>
      </c>
      <c r="D101" s="51">
        <v>4</v>
      </c>
      <c r="E101" s="51">
        <v>5</v>
      </c>
      <c r="F101" s="52">
        <v>60</v>
      </c>
      <c r="G101" s="148">
        <v>30.762</v>
      </c>
      <c r="H101" s="149"/>
      <c r="I101" s="172">
        <f>(461.43-130.18-41.95)/5/3</f>
        <v>19.286666666666665</v>
      </c>
    </row>
    <row r="102" spans="1:258" ht="15">
      <c r="A102" s="145" t="s">
        <v>55</v>
      </c>
      <c r="B102" s="145"/>
      <c r="C102" s="145"/>
      <c r="D102" s="145"/>
      <c r="E102" s="145"/>
      <c r="F102" s="145"/>
      <c r="G102" s="145"/>
      <c r="H102" s="145"/>
      <c r="I102" s="145"/>
    </row>
    <row r="103" spans="1:258" ht="36" customHeight="1">
      <c r="A103" s="140" t="s">
        <v>56</v>
      </c>
      <c r="B103" s="141"/>
      <c r="C103" s="141"/>
      <c r="D103" s="141"/>
      <c r="E103" s="141"/>
      <c r="F103" s="141"/>
      <c r="G103" s="141"/>
      <c r="H103" s="141"/>
      <c r="I103" s="141"/>
    </row>
    <row r="105" spans="1:258" ht="13.9" customHeight="1">
      <c r="B105" s="20" t="s">
        <v>192</v>
      </c>
    </row>
    <row r="109" spans="1:258" ht="13.9" customHeight="1">
      <c r="IO109"/>
      <c r="IP109"/>
      <c r="IQ109"/>
      <c r="IR109"/>
      <c r="IS109"/>
      <c r="IT109"/>
      <c r="IU109"/>
      <c r="IV109"/>
      <c r="IW109"/>
      <c r="IX109"/>
    </row>
    <row r="110" spans="1:258" ht="13.9" customHeight="1">
      <c r="IO110"/>
      <c r="IP110"/>
      <c r="IQ110"/>
      <c r="IR110"/>
      <c r="IS110"/>
      <c r="IT110"/>
      <c r="IU110"/>
      <c r="IV110"/>
      <c r="IW110"/>
      <c r="IX110"/>
    </row>
    <row r="111" spans="1:258" ht="13.9" customHeight="1">
      <c r="IO111"/>
      <c r="IP111"/>
      <c r="IQ111"/>
      <c r="IR111"/>
      <c r="IS111"/>
      <c r="IT111"/>
      <c r="IU111"/>
      <c r="IV111"/>
      <c r="IW111"/>
      <c r="IX111"/>
    </row>
    <row r="112" spans="1:258" ht="13.9" customHeight="1">
      <c r="IO112"/>
      <c r="IP112"/>
      <c r="IQ112"/>
      <c r="IR112"/>
      <c r="IS112"/>
      <c r="IT112"/>
      <c r="IU112"/>
      <c r="IV112"/>
      <c r="IW112"/>
      <c r="IX112"/>
    </row>
    <row r="113" spans="249:258" ht="13.9" customHeight="1">
      <c r="IO113"/>
      <c r="IP113"/>
      <c r="IQ113"/>
      <c r="IR113"/>
      <c r="IS113"/>
      <c r="IT113"/>
      <c r="IU113"/>
      <c r="IV113"/>
      <c r="IW113"/>
      <c r="IX113"/>
    </row>
    <row r="114" spans="249:258" ht="13.9" customHeight="1">
      <c r="IO114"/>
      <c r="IP114"/>
      <c r="IQ114"/>
      <c r="IR114"/>
      <c r="IS114"/>
      <c r="IT114"/>
      <c r="IU114"/>
      <c r="IV114"/>
      <c r="IW114"/>
      <c r="IX114"/>
    </row>
    <row r="115" spans="249:258" ht="13.9" customHeight="1">
      <c r="IO115"/>
      <c r="IP115"/>
      <c r="IQ115"/>
      <c r="IR115"/>
      <c r="IS115"/>
      <c r="IT115"/>
      <c r="IU115"/>
      <c r="IV115"/>
      <c r="IW115"/>
      <c r="IX115"/>
    </row>
    <row r="116" spans="249:258" ht="13.9" customHeight="1">
      <c r="IO116"/>
      <c r="IP116"/>
      <c r="IQ116"/>
      <c r="IR116"/>
      <c r="IS116"/>
      <c r="IT116"/>
      <c r="IU116"/>
      <c r="IV116"/>
      <c r="IW116"/>
      <c r="IX116"/>
    </row>
    <row r="117" spans="249:258" ht="13.9" customHeight="1">
      <c r="IO117"/>
      <c r="IP117"/>
      <c r="IQ117"/>
      <c r="IR117"/>
      <c r="IS117"/>
      <c r="IT117"/>
      <c r="IU117"/>
      <c r="IV117"/>
      <c r="IW117"/>
      <c r="IX117"/>
    </row>
    <row r="118" spans="249:258" ht="13.9" customHeight="1">
      <c r="IO118"/>
      <c r="IP118"/>
      <c r="IQ118"/>
      <c r="IR118"/>
      <c r="IS118"/>
      <c r="IT118"/>
      <c r="IU118"/>
      <c r="IV118"/>
      <c r="IW118"/>
      <c r="IX118"/>
    </row>
    <row r="119" spans="249:258" ht="13.9" customHeight="1">
      <c r="IO119"/>
      <c r="IP119"/>
      <c r="IQ119"/>
      <c r="IR119"/>
      <c r="IS119"/>
      <c r="IT119"/>
      <c r="IU119"/>
      <c r="IV119"/>
      <c r="IW119"/>
      <c r="IX119"/>
    </row>
    <row r="120" spans="249:258" ht="13.9" customHeight="1">
      <c r="IO120"/>
      <c r="IP120"/>
      <c r="IQ120"/>
      <c r="IR120"/>
      <c r="IS120"/>
      <c r="IT120"/>
      <c r="IU120"/>
      <c r="IV120"/>
      <c r="IW120"/>
      <c r="IX120"/>
    </row>
    <row r="121" spans="249:258" ht="13.9" customHeight="1">
      <c r="IO121"/>
      <c r="IP121"/>
      <c r="IQ121"/>
      <c r="IR121"/>
      <c r="IS121"/>
      <c r="IT121"/>
      <c r="IU121"/>
      <c r="IV121"/>
      <c r="IW121"/>
      <c r="IX121"/>
    </row>
    <row r="122" spans="249:258" ht="13.9" customHeight="1">
      <c r="IO122"/>
      <c r="IP122"/>
      <c r="IQ122"/>
      <c r="IR122"/>
      <c r="IS122"/>
      <c r="IT122"/>
      <c r="IU122"/>
      <c r="IV122"/>
      <c r="IW122"/>
      <c r="IX122"/>
    </row>
    <row r="123" spans="249:258" ht="13.9" customHeight="1">
      <c r="IO123"/>
      <c r="IP123"/>
      <c r="IQ123"/>
      <c r="IR123"/>
      <c r="IS123"/>
      <c r="IT123"/>
      <c r="IU123"/>
      <c r="IV123"/>
      <c r="IW123"/>
      <c r="IX123"/>
    </row>
    <row r="124" spans="249:258" ht="13.9" customHeight="1">
      <c r="IO124"/>
      <c r="IP124"/>
      <c r="IQ124"/>
      <c r="IR124"/>
      <c r="IS124"/>
      <c r="IT124"/>
      <c r="IU124"/>
      <c r="IV124"/>
      <c r="IW124"/>
      <c r="IX124"/>
    </row>
    <row r="125" spans="249:258" ht="13.9" customHeight="1">
      <c r="IO125"/>
      <c r="IP125"/>
      <c r="IQ125"/>
      <c r="IR125"/>
      <c r="IS125"/>
      <c r="IT125"/>
      <c r="IU125"/>
      <c r="IV125"/>
      <c r="IW125"/>
      <c r="IX125"/>
    </row>
    <row r="126" spans="249:258" ht="13.9" customHeight="1">
      <c r="IO126"/>
      <c r="IP126"/>
      <c r="IQ126"/>
      <c r="IR126"/>
      <c r="IS126"/>
      <c r="IT126"/>
      <c r="IU126"/>
      <c r="IV126"/>
      <c r="IW126"/>
      <c r="IX126"/>
    </row>
    <row r="127" spans="249:258" ht="13.9" customHeight="1">
      <c r="IO127"/>
      <c r="IP127"/>
      <c r="IQ127"/>
      <c r="IR127"/>
      <c r="IS127"/>
      <c r="IT127"/>
      <c r="IU127"/>
      <c r="IV127"/>
      <c r="IW127"/>
      <c r="IX127"/>
    </row>
    <row r="128" spans="249:258" ht="13.9" customHeight="1">
      <c r="IO128"/>
      <c r="IP128"/>
      <c r="IQ128"/>
      <c r="IR128"/>
      <c r="IS128"/>
      <c r="IT128"/>
      <c r="IU128"/>
      <c r="IV128"/>
      <c r="IW128"/>
      <c r="IX128"/>
    </row>
    <row r="129" spans="249:258" ht="13.9" customHeight="1">
      <c r="IO129"/>
      <c r="IP129"/>
      <c r="IQ129"/>
      <c r="IR129"/>
      <c r="IS129"/>
      <c r="IT129"/>
      <c r="IU129"/>
      <c r="IV129"/>
      <c r="IW129"/>
      <c r="IX129"/>
    </row>
    <row r="130" spans="249:258" ht="13.9" customHeight="1">
      <c r="IO130"/>
      <c r="IP130"/>
      <c r="IQ130"/>
      <c r="IR130"/>
      <c r="IS130"/>
      <c r="IT130"/>
      <c r="IU130"/>
      <c r="IV130"/>
      <c r="IW130"/>
      <c r="IX130"/>
    </row>
    <row r="131" spans="249:258" ht="13.9" customHeight="1">
      <c r="IO131"/>
      <c r="IP131"/>
      <c r="IQ131"/>
      <c r="IR131"/>
      <c r="IS131"/>
      <c r="IT131"/>
      <c r="IU131"/>
      <c r="IV131"/>
      <c r="IW131"/>
      <c r="IX131"/>
    </row>
    <row r="132" spans="249:258" ht="13.9" customHeight="1">
      <c r="IO132"/>
      <c r="IP132"/>
      <c r="IQ132"/>
      <c r="IR132"/>
      <c r="IS132"/>
      <c r="IT132"/>
      <c r="IU132"/>
      <c r="IV132"/>
      <c r="IW132"/>
      <c r="IX132"/>
    </row>
    <row r="133" spans="249:258" ht="13.9" customHeight="1">
      <c r="IO133"/>
      <c r="IP133"/>
      <c r="IQ133"/>
      <c r="IR133"/>
      <c r="IS133"/>
      <c r="IT133"/>
      <c r="IU133"/>
      <c r="IV133"/>
      <c r="IW133"/>
      <c r="IX133"/>
    </row>
    <row r="134" spans="249:258" ht="13.9" customHeight="1">
      <c r="IO134"/>
      <c r="IP134"/>
      <c r="IQ134"/>
      <c r="IR134"/>
      <c r="IS134"/>
      <c r="IT134"/>
      <c r="IU134"/>
      <c r="IV134"/>
      <c r="IW134"/>
      <c r="IX134"/>
    </row>
    <row r="135" spans="249:258" ht="13.9" customHeight="1">
      <c r="IO135"/>
      <c r="IP135"/>
      <c r="IQ135"/>
      <c r="IR135"/>
      <c r="IS135"/>
      <c r="IT135"/>
      <c r="IU135"/>
      <c r="IV135"/>
      <c r="IW135"/>
      <c r="IX135"/>
    </row>
    <row r="136" spans="249:258" ht="13.9" customHeight="1">
      <c r="IO136"/>
      <c r="IP136"/>
      <c r="IQ136"/>
      <c r="IR136"/>
      <c r="IS136"/>
      <c r="IT136"/>
      <c r="IU136"/>
      <c r="IV136"/>
      <c r="IW136"/>
      <c r="IX136"/>
    </row>
    <row r="137" spans="249:258" ht="13.9" customHeight="1">
      <c r="IO137"/>
      <c r="IP137"/>
      <c r="IQ137"/>
      <c r="IR137"/>
      <c r="IS137"/>
      <c r="IT137"/>
      <c r="IU137"/>
      <c r="IV137"/>
      <c r="IW137"/>
      <c r="IX137"/>
    </row>
    <row r="138" spans="249:258" ht="13.9" customHeight="1">
      <c r="IO138"/>
      <c r="IP138"/>
      <c r="IQ138"/>
      <c r="IR138"/>
      <c r="IS138"/>
      <c r="IT138"/>
      <c r="IU138"/>
      <c r="IV138"/>
      <c r="IW138"/>
      <c r="IX138"/>
    </row>
    <row r="139" spans="249:258" ht="13.9" customHeight="1">
      <c r="IO139"/>
      <c r="IP139"/>
      <c r="IQ139"/>
      <c r="IR139"/>
      <c r="IS139"/>
      <c r="IT139"/>
      <c r="IU139"/>
      <c r="IV139"/>
      <c r="IW139"/>
      <c r="IX139"/>
    </row>
    <row r="140" spans="249:258" ht="13.9" customHeight="1">
      <c r="IO140"/>
      <c r="IP140"/>
      <c r="IQ140"/>
      <c r="IR140"/>
      <c r="IS140"/>
      <c r="IT140"/>
      <c r="IU140"/>
      <c r="IV140"/>
      <c r="IW140"/>
      <c r="IX140"/>
    </row>
    <row r="141" spans="249:258" ht="13.9" customHeight="1">
      <c r="IO141"/>
      <c r="IP141"/>
      <c r="IQ141"/>
      <c r="IR141"/>
      <c r="IS141"/>
      <c r="IT141"/>
      <c r="IU141"/>
      <c r="IV141"/>
      <c r="IW141"/>
      <c r="IX141"/>
    </row>
  </sheetData>
  <mergeCells count="66">
    <mergeCell ref="B92:B94"/>
    <mergeCell ref="A92:A94"/>
    <mergeCell ref="A86:I86"/>
    <mergeCell ref="G99:H99"/>
    <mergeCell ref="A99:A101"/>
    <mergeCell ref="B99:B101"/>
    <mergeCell ref="G100:H100"/>
    <mergeCell ref="G101:H101"/>
    <mergeCell ref="G19:H19"/>
    <mergeCell ref="A25:I25"/>
    <mergeCell ref="G14:H14"/>
    <mergeCell ref="B81:I81"/>
    <mergeCell ref="B85:H85"/>
    <mergeCell ref="G11:H11"/>
    <mergeCell ref="G12:H12"/>
    <mergeCell ref="G13:H13"/>
    <mergeCell ref="B74:I74"/>
    <mergeCell ref="B80:H80"/>
    <mergeCell ref="B14:D14"/>
    <mergeCell ref="B54:H54"/>
    <mergeCell ref="A26:I26"/>
    <mergeCell ref="A27:I27"/>
    <mergeCell ref="B29:I29"/>
    <mergeCell ref="B73:H73"/>
    <mergeCell ref="B55:I55"/>
    <mergeCell ref="B17:D17"/>
    <mergeCell ref="E17:H17"/>
    <mergeCell ref="B19:D19"/>
    <mergeCell ref="G18:H18"/>
    <mergeCell ref="A103:I103"/>
    <mergeCell ref="A87:I87"/>
    <mergeCell ref="A88:I88"/>
    <mergeCell ref="A89:I89"/>
    <mergeCell ref="A102:I102"/>
    <mergeCell ref="G93:H93"/>
    <mergeCell ref="G94:H94"/>
    <mergeCell ref="G96:H96"/>
    <mergeCell ref="G97:H97"/>
    <mergeCell ref="G98:H98"/>
    <mergeCell ref="G95:H95"/>
    <mergeCell ref="G90:H90"/>
    <mergeCell ref="G91:H91"/>
    <mergeCell ref="G92:H92"/>
    <mergeCell ref="A96:A98"/>
    <mergeCell ref="B96:B98"/>
    <mergeCell ref="A1:I1"/>
    <mergeCell ref="A2:I2"/>
    <mergeCell ref="A3:I3"/>
    <mergeCell ref="A5:I5"/>
    <mergeCell ref="G6:H6"/>
    <mergeCell ref="B8:D8"/>
    <mergeCell ref="B16:D16"/>
    <mergeCell ref="G7:H7"/>
    <mergeCell ref="G8:H8"/>
    <mergeCell ref="G24:I24"/>
    <mergeCell ref="G15:H15"/>
    <mergeCell ref="G16:H16"/>
    <mergeCell ref="G21:I21"/>
    <mergeCell ref="G22:I22"/>
    <mergeCell ref="G23:I23"/>
    <mergeCell ref="B10:D10"/>
    <mergeCell ref="A20:I20"/>
    <mergeCell ref="B11:D11"/>
    <mergeCell ref="B13:D13"/>
    <mergeCell ref="G9:H9"/>
    <mergeCell ref="G10:H10"/>
  </mergeCells>
  <hyperlinks>
    <hyperlink ref="G22" r:id="rId1"/>
    <hyperlink ref="G24" r:id="rId2"/>
    <hyperlink ref="G23" r:id="rId3"/>
  </hyperlinks>
  <pageMargins left="0.31496062992125984" right="0.31496062992125984" top="0.35433070866141736" bottom="0.35433070866141736" header="0.31496062992125984" footer="0.31496062992125984"/>
  <pageSetup paperSize="9" scale="90" orientation="landscape" r:id="rId4"/>
</worksheet>
</file>

<file path=docProps/app.xml><?xml version="1.0" encoding="utf-8"?>
<Properties xmlns="http://schemas.openxmlformats.org/officeDocument/2006/extended-properties" xmlns:vt="http://schemas.openxmlformats.org/officeDocument/2006/docPropsVTypes">
  <Application>Р7-Офис/6.1.0.68</Application>
  <DocSecurity>0</DocSecurity>
  <ScaleCrop>false</ScaleCrop>
  <HeadingPairs>
    <vt:vector size="2" baseType="variant">
      <vt:variant>
        <vt:lpstr>Листы</vt:lpstr>
      </vt:variant>
      <vt:variant>
        <vt:i4>2</vt:i4>
      </vt:variant>
    </vt:vector>
  </HeadingPairs>
  <TitlesOfParts>
    <vt:vector size="2" baseType="lpstr">
      <vt:lpstr>ОБСН </vt:lpstr>
      <vt:lpstr>расчет Источника 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Zacup_KKX</dc:creator>
  <cp:lastModifiedBy>User</cp:lastModifiedBy>
  <cp:revision>8</cp:revision>
  <cp:lastPrinted>2026-06-22T01:29:21Z</cp:lastPrinted>
  <dcterms:created xsi:type="dcterms:W3CDTF">2026-06-17T02:01:17Z</dcterms:created>
  <dcterms:modified xsi:type="dcterms:W3CDTF">2026-06-22T01:29:43Z</dcterms:modified>
</cp:coreProperties>
</file>