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60" windowWidth="28800" windowHeight="11775"/>
  </bookViews>
  <sheets>
    <sheet name="Расчет цены" sheetId="2" r:id="rId1"/>
  </sheets>
  <definedNames>
    <definedName name="_xlnm.Print_Area" localSheetId="0">'Расчет цены'!$B$7:$R$10</definedName>
  </definedNames>
  <calcPr calcId="145621"/>
</workbook>
</file>

<file path=xl/calcChain.xml><?xml version="1.0" encoding="utf-8"?>
<calcChain xmlns="http://schemas.openxmlformats.org/spreadsheetml/2006/main">
  <c r="M11" i="2" l="1"/>
  <c r="N11" i="2" s="1"/>
  <c r="O11" i="2" s="1"/>
  <c r="P11" i="2"/>
  <c r="Q11" i="2"/>
  <c r="R11" i="2" s="1"/>
  <c r="M12" i="2"/>
  <c r="N12" i="2" s="1"/>
  <c r="O12" i="2" s="1"/>
  <c r="P12" i="2"/>
  <c r="Q12" i="2"/>
  <c r="R12" i="2" s="1"/>
  <c r="R13" i="2" l="1"/>
</calcChain>
</file>

<file path=xl/sharedStrings.xml><?xml version="1.0" encoding="utf-8"?>
<sst xmlns="http://schemas.openxmlformats.org/spreadsheetml/2006/main" count="30" uniqueCount="26">
  <si>
    <t>Ед. изм</t>
  </si>
  <si>
    <t>Кол-во</t>
  </si>
  <si>
    <t>Среднее квадратичное отклонение</t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</si>
  <si>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</si>
  <si>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</si>
  <si>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</si>
  <si>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</si>
  <si>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 xml:space="preserve">Обоснование начальной (максимальной) цены контракта (Н(М)ЦК)
</t>
  </si>
  <si>
    <t>Оценка однородности совокупности значений выявленных цен, используемых в расчете Н(М)ЦК</t>
  </si>
  <si>
    <t>ИТОГО:</t>
  </si>
  <si>
    <t>Ценовая информация стоимости объекта закупки, (руб) за ед.изм.</t>
  </si>
  <si>
    <t>Н(М)ЦК,  определяемая методом сопоставимых рыночных цен (анализа рынка)</t>
  </si>
  <si>
    <t>Н(М)ЦК с учетом округления цены за единицу (руб.)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</si>
  <si>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</si>
  <si>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t>Средняя арифметическая цена за единицу     &lt;</t>
    </r>
    <r>
      <rPr>
        <i/>
        <sz val="14"/>
        <color indexed="8"/>
        <rFont val="Times New Roman"/>
        <family val="1"/>
        <charset val="204"/>
      </rPr>
      <t>ц</t>
    </r>
    <r>
      <rPr>
        <sz val="14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</si>
  <si>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</si>
  <si>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№ п/п</t>
  </si>
  <si>
    <t>Наименование предмета контракта</t>
  </si>
  <si>
    <t>Комплексное обслуживание, уборка административных зданий (помещений) (Республика Коми):</t>
  </si>
  <si>
    <t>усл. ед.</t>
  </si>
  <si>
    <t>сентябрь 2026</t>
  </si>
  <si>
    <t>октябрь 2026</t>
  </si>
  <si>
    <t>В результате проведенного расчета Н(М)ЦК,  контракта составила:  488 557,07 руб.</t>
  </si>
  <si>
    <t>Источник №1 (вх. от 17.08.2026 № 7844)</t>
  </si>
  <si>
    <t>Источник №2 (вх. от 17.08.2026 № 7842)</t>
  </si>
  <si>
    <t>Источник №3 (вх. от 17.08.2026 № 7843)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</si>
</sst>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;[Red]#,##0.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8</xdr:row>
      <xdr:rowOff>1371600</xdr:rowOff>
    </xdr:from>
    <xdr:to>
      <xdr:col>15</xdr:col>
      <xdr:colOff>0</xdr:colOff>
      <xdr:row>8</xdr:row>
      <xdr:rowOff>1724025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0" y="4191000"/>
          <a:ext cx="12096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8</xdr:row>
      <xdr:rowOff>923925</xdr:rowOff>
    </xdr:from>
    <xdr:to>
      <xdr:col>13</xdr:col>
      <xdr:colOff>1019175</xdr:colOff>
      <xdr:row>8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0605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542925</xdr:colOff>
      <xdr:row>8</xdr:row>
      <xdr:rowOff>2276475</xdr:rowOff>
    </xdr:from>
    <xdr:to>
      <xdr:col>15</xdr:col>
      <xdr:colOff>2028825</xdr:colOff>
      <xdr:row>8</xdr:row>
      <xdr:rowOff>2638425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53600" y="5095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8</xdr:row>
      <xdr:rowOff>1400175</xdr:rowOff>
    </xdr:from>
    <xdr:to>
      <xdr:col>15</xdr:col>
      <xdr:colOff>419100</xdr:colOff>
      <xdr:row>8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40455</xdr:colOff>
      <xdr:row>18</xdr:row>
      <xdr:rowOff>0</xdr:rowOff>
    </xdr:from>
    <xdr:to>
      <xdr:col>12</xdr:col>
      <xdr:colOff>22689</xdr:colOff>
      <xdr:row>18</xdr:row>
      <xdr:rowOff>0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44200" y="8220075"/>
          <a:ext cx="226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40455</xdr:colOff>
      <xdr:row>18</xdr:row>
      <xdr:rowOff>0</xdr:rowOff>
    </xdr:from>
    <xdr:to>
      <xdr:col>12</xdr:col>
      <xdr:colOff>22689</xdr:colOff>
      <xdr:row>18</xdr:row>
      <xdr:rowOff>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44200" y="8220075"/>
          <a:ext cx="226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40455</xdr:colOff>
      <xdr:row>18</xdr:row>
      <xdr:rowOff>0</xdr:rowOff>
    </xdr:from>
    <xdr:to>
      <xdr:col>12</xdr:col>
      <xdr:colOff>22689</xdr:colOff>
      <xdr:row>18</xdr:row>
      <xdr:rowOff>0</xdr:rowOff>
    </xdr:to>
    <xdr:pic>
      <xdr:nvPicPr>
        <xdr:cNvPr id="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44200" y="8220075"/>
          <a:ext cx="226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40455</xdr:colOff>
      <xdr:row>18</xdr:row>
      <xdr:rowOff>0</xdr:rowOff>
    </xdr:from>
    <xdr:to>
      <xdr:col>12</xdr:col>
      <xdr:colOff>22689</xdr:colOff>
      <xdr:row>18</xdr:row>
      <xdr:rowOff>0</xdr:rowOff>
    </xdr:to>
    <xdr:pic>
      <xdr:nvPicPr>
        <xdr:cNvPr id="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44200" y="8220075"/>
          <a:ext cx="2268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"/>
  <sheetViews>
    <sheetView tabSelected="1" topLeftCell="A4" zoomScale="70" zoomScaleNormal="70" workbookViewId="0">
      <selection activeCell="H26" sqref="H26"/>
    </sheetView>
  </sheetViews>
  <sheetFormatPr defaultColWidth="9.140625" defaultRowHeight="12.75" x14ac:dyDescent="0.2"/>
  <cols>
    <col min="1" max="1" width="5.28515625" style="1" customWidth="1"/>
    <col min="2" max="2" width="7.140625" style="1" customWidth="1"/>
    <col min="3" max="3" width="61.28515625" style="1" customWidth="1"/>
    <col min="4" max="4" width="9.28515625" style="1" customWidth="1"/>
    <col min="5" max="5" width="11" style="1" customWidth="1"/>
    <col min="6" max="6" width="24.28515625" style="1" customWidth="1"/>
    <col min="7" max="7" width="24.7109375" style="1" customWidth="1"/>
    <col min="8" max="8" width="24.42578125" style="1" customWidth="1"/>
    <col min="9" max="11" width="11.7109375" style="1" hidden="1" customWidth="1"/>
    <col min="12" max="12" width="11.42578125" style="1" hidden="1" customWidth="1"/>
    <col min="13" max="13" width="15.5703125" style="1" customWidth="1"/>
    <col min="14" max="14" width="20.85546875" style="1" customWidth="1"/>
    <col min="15" max="15" width="18.42578125" style="1" customWidth="1"/>
    <col min="16" max="16" width="36.28515625" style="1" customWidth="1"/>
    <col min="17" max="17" width="23.28515625" style="1" customWidth="1"/>
    <col min="18" max="18" width="27.28515625" style="1" customWidth="1"/>
    <col min="19" max="19" width="1.28515625" style="1" customWidth="1"/>
    <col min="20" max="20" width="0.7109375" style="1" customWidth="1"/>
    <col min="21" max="21" width="9.85546875" style="1" bestFit="1" customWidth="1"/>
    <col min="22" max="22" width="11.28515625" style="1" bestFit="1" customWidth="1"/>
    <col min="23" max="23" width="13.42578125" style="1" customWidth="1"/>
    <col min="24" max="24" width="15.28515625" style="1" customWidth="1"/>
    <col min="25" max="16384" width="9.140625" style="1"/>
  </cols>
  <sheetData>
    <row r="1" spans="2:18" ht="18.75" customHeight="1" x14ac:dyDescent="0.3">
      <c r="N1" s="33"/>
      <c r="O1" s="33"/>
      <c r="P1" s="33"/>
      <c r="Q1" s="33"/>
      <c r="R1" s="33"/>
    </row>
    <row r="2" spans="2:18" ht="12.75" customHeight="1" x14ac:dyDescent="0.2">
      <c r="N2" s="34"/>
      <c r="O2" s="34"/>
      <c r="P2" s="34"/>
      <c r="Q2" s="34"/>
      <c r="R2" s="34"/>
    </row>
    <row r="3" spans="2:18" ht="25.5" customHeight="1" x14ac:dyDescent="0.2">
      <c r="N3" s="34"/>
      <c r="O3" s="34"/>
      <c r="P3" s="34"/>
      <c r="Q3" s="34"/>
      <c r="R3" s="34"/>
    </row>
    <row r="4" spans="2:18" ht="23.25" customHeight="1" x14ac:dyDescent="0.2">
      <c r="N4" s="34"/>
      <c r="O4" s="34"/>
      <c r="P4" s="34"/>
      <c r="Q4" s="34"/>
      <c r="R4" s="34"/>
    </row>
    <row r="5" spans="2:18" ht="25.5" customHeight="1" x14ac:dyDescent="0.2">
      <c r="N5" s="34"/>
      <c r="O5" s="34"/>
      <c r="P5" s="34"/>
      <c r="Q5" s="34"/>
      <c r="R5" s="34"/>
    </row>
    <row r="6" spans="2:18" ht="15" customHeight="1" x14ac:dyDescent="0.3">
      <c r="N6" s="2"/>
      <c r="O6" s="2"/>
      <c r="P6" s="2"/>
      <c r="Q6" s="2"/>
      <c r="R6" s="2"/>
    </row>
    <row r="7" spans="2:18" ht="30" customHeight="1" x14ac:dyDescent="0.2">
      <c r="B7" s="32" t="s">
        <v>7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2:18" ht="59.25" customHeight="1" x14ac:dyDescent="0.2">
      <c r="B8" s="23" t="s">
        <v>16</v>
      </c>
      <c r="C8" s="29" t="s">
        <v>17</v>
      </c>
      <c r="D8" s="24" t="s">
        <v>0</v>
      </c>
      <c r="E8" s="24" t="s">
        <v>1</v>
      </c>
      <c r="F8" s="26" t="s">
        <v>10</v>
      </c>
      <c r="G8" s="27"/>
      <c r="H8" s="28"/>
      <c r="I8" s="26" t="s">
        <v>4</v>
      </c>
      <c r="J8" s="27"/>
      <c r="K8" s="27"/>
      <c r="L8" s="36" t="s">
        <v>6</v>
      </c>
      <c r="M8" s="22" t="s">
        <v>8</v>
      </c>
      <c r="N8" s="22"/>
      <c r="O8" s="22"/>
      <c r="P8" s="35" t="s">
        <v>11</v>
      </c>
      <c r="Q8" s="35"/>
      <c r="R8" s="35"/>
    </row>
    <row r="9" spans="2:18" ht="222" customHeight="1" x14ac:dyDescent="0.2">
      <c r="B9" s="24"/>
      <c r="C9" s="30"/>
      <c r="D9" s="25"/>
      <c r="E9" s="25"/>
      <c r="F9" s="4" t="s">
        <v>23</v>
      </c>
      <c r="G9" s="4" t="s">
        <v>24</v>
      </c>
      <c r="H9" s="4" t="s">
        <v>25</v>
      </c>
      <c r="I9" s="3" t="s">
        <v>5</v>
      </c>
      <c r="J9" s="3" t="s">
        <v>5</v>
      </c>
      <c r="K9" s="3" t="s">
        <v>5</v>
      </c>
      <c r="L9" s="37"/>
      <c r="M9" s="3" t="s">
        <v>14</v>
      </c>
      <c r="N9" s="3" t="s">
        <v>2</v>
      </c>
      <c r="O9" s="4" t="s">
        <v>13</v>
      </c>
      <c r="P9" s="3" t="s">
        <v>15</v>
      </c>
      <c r="Q9" s="5" t="s">
        <v>3</v>
      </c>
      <c r="R9" s="5" t="s">
        <v>12</v>
      </c>
    </row>
    <row r="10" spans="2:18" ht="69" customHeight="1" x14ac:dyDescent="0.2">
      <c r="B10" s="38" t="s">
        <v>18</v>
      </c>
      <c r="C10" s="39"/>
      <c r="D10" s="13" t="s">
        <v>19</v>
      </c>
      <c r="E10" s="13">
        <v>2</v>
      </c>
      <c r="F10" s="16"/>
      <c r="G10" s="16"/>
      <c r="H10" s="16"/>
      <c r="I10" s="14"/>
      <c r="J10" s="14"/>
      <c r="K10" s="14"/>
      <c r="L10" s="17"/>
      <c r="M10" s="14"/>
      <c r="N10" s="14"/>
      <c r="O10" s="16"/>
      <c r="P10" s="14"/>
      <c r="Q10" s="18"/>
      <c r="R10" s="18"/>
    </row>
    <row r="11" spans="2:18" ht="15.75" x14ac:dyDescent="0.2">
      <c r="B11" s="6">
        <v>1</v>
      </c>
      <c r="C11" s="15" t="s">
        <v>20</v>
      </c>
      <c r="D11" s="6" t="s">
        <v>19</v>
      </c>
      <c r="E11" s="7">
        <v>1</v>
      </c>
      <c r="F11" s="20">
        <v>241230</v>
      </c>
      <c r="G11" s="20">
        <v>253083.38</v>
      </c>
      <c r="H11" s="20">
        <v>247197.72</v>
      </c>
      <c r="I11" s="11"/>
      <c r="J11" s="11"/>
      <c r="K11" s="11"/>
      <c r="L11" s="11"/>
      <c r="M11" s="12">
        <f t="shared" ref="M11:M12" si="0">(F11+G11+H11)/3</f>
        <v>247170.36666666667</v>
      </c>
      <c r="N11" s="9">
        <f t="shared" ref="N11:N12" si="1">SQRT(((SUM((POWER(F11-M11,2)),(POWER(G11-M11,2)),(POWER(H11-M11,2)))/(COLUMNS(F11:H11)-1))))</f>
        <v>5926.7373410446799</v>
      </c>
      <c r="O11" s="9">
        <f t="shared" ref="O11:O12" si="2">N11/M11*100</f>
        <v>2.3978349107834043</v>
      </c>
      <c r="P11" s="19">
        <f t="shared" ref="P11:P12" si="3">(F11+G11+H11)/3</f>
        <v>247170.36666666667</v>
      </c>
      <c r="Q11" s="8">
        <f t="shared" ref="Q11:Q12" si="4">(F11+G11+H11)/3</f>
        <v>247170.36666666667</v>
      </c>
      <c r="R11" s="12">
        <f t="shared" ref="R11:R12" si="5">Q11*E11</f>
        <v>247170.36666666667</v>
      </c>
    </row>
    <row r="12" spans="2:18" ht="15.75" x14ac:dyDescent="0.2">
      <c r="B12" s="6">
        <v>2</v>
      </c>
      <c r="C12" s="15" t="s">
        <v>21</v>
      </c>
      <c r="D12" s="6" t="s">
        <v>19</v>
      </c>
      <c r="E12" s="7">
        <v>1</v>
      </c>
      <c r="F12" s="20">
        <v>223879</v>
      </c>
      <c r="G12" s="20">
        <v>253083.38</v>
      </c>
      <c r="H12" s="20">
        <v>247197.72</v>
      </c>
      <c r="I12" s="11"/>
      <c r="J12" s="11"/>
      <c r="K12" s="11"/>
      <c r="L12" s="11"/>
      <c r="M12" s="12">
        <f t="shared" si="0"/>
        <v>241386.69999999998</v>
      </c>
      <c r="N12" s="9">
        <f t="shared" si="1"/>
        <v>15445.061277845422</v>
      </c>
      <c r="O12" s="9">
        <f t="shared" si="2"/>
        <v>6.3984723590178847</v>
      </c>
      <c r="P12" s="19">
        <f t="shared" si="3"/>
        <v>241386.69999999998</v>
      </c>
      <c r="Q12" s="8">
        <f t="shared" si="4"/>
        <v>241386.69999999998</v>
      </c>
      <c r="R12" s="12">
        <f t="shared" si="5"/>
        <v>241386.69999999998</v>
      </c>
    </row>
    <row r="13" spans="2:18" ht="15.75" x14ac:dyDescent="0.2">
      <c r="P13" s="31" t="s">
        <v>9</v>
      </c>
      <c r="Q13" s="31"/>
      <c r="R13" s="10">
        <f>SUM(R11:R12)</f>
        <v>488557.06666666665</v>
      </c>
    </row>
    <row r="17" spans="2:14" ht="18.75" x14ac:dyDescent="0.2">
      <c r="B17" s="21" t="s">
        <v>22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</sheetData>
  <mergeCells count="15">
    <mergeCell ref="P13:Q13"/>
    <mergeCell ref="B7:R7"/>
    <mergeCell ref="N1:R1"/>
    <mergeCell ref="N2:R5"/>
    <mergeCell ref="P8:R8"/>
    <mergeCell ref="I8:K8"/>
    <mergeCell ref="L8:L9"/>
    <mergeCell ref="B10:C10"/>
    <mergeCell ref="B17:N17"/>
    <mergeCell ref="M8:O8"/>
    <mergeCell ref="B8:B9"/>
    <mergeCell ref="D8:D9"/>
    <mergeCell ref="E8:E9"/>
    <mergeCell ref="F8:H8"/>
    <mergeCell ref="C8:C9"/>
  </mergeCells>
  <pageMargins left="0.78740157480314965" right="0.39370078740157483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ZuevaOV</cp:lastModifiedBy>
  <cp:lastPrinted>2018-03-01T14:33:11Z</cp:lastPrinted>
  <dcterms:created xsi:type="dcterms:W3CDTF">2014-01-15T18:15:09Z</dcterms:created>
  <dcterms:modified xsi:type="dcterms:W3CDTF">2026-08-17T08:59:29Z</dcterms:modified>
</cp:coreProperties>
</file>