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Prokofieva\Desktop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Приложение1!$A$1:$N$12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6" i="1"/>
  <c r="L6" i="1" s="1"/>
  <c r="H6" i="1"/>
  <c r="M6" i="1" s="1"/>
  <c r="N6" i="1" s="1"/>
  <c r="N8" i="1" l="1"/>
  <c r="I6" i="1"/>
  <c r="J6" i="1" s="1"/>
</calcChain>
</file>

<file path=xl/sharedStrings.xml><?xml version="1.0" encoding="utf-8"?>
<sst xmlns="http://schemas.openxmlformats.org/spreadsheetml/2006/main" count="29" uniqueCount="29">
  <si>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</si>
  <si>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</si>
  <si>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</si>
  <si>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</si>
  <si>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</si>
  <si>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</si>
  <si>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</si>
  <si>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</si>
  <si>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</si>
  <si>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</si>
  <si>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</si>
  <si>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</si>
  <si>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</si>
  <si>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(должность)</t>
  </si>
  <si>
    <t>(расшифровка подписи)</t>
  </si>
  <si>
    <t xml:space="preserve">   _______________</t>
  </si>
  <si>
    <t>Кол-во</t>
  </si>
  <si>
    <t>шт</t>
  </si>
  <si>
    <t>Начальник отдела снабжения</t>
  </si>
  <si>
    <t>О.В. Шишлов</t>
  </si>
  <si>
    <t>подпись</t>
  </si>
  <si>
    <t xml:space="preserve">            Начальная (максимальная) цена контракта определена методом сопоставимых рыночных цен (анализа рынка) в соответствии с пунктом 1 части 1, частями 2–6 статьи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нужд».
            В целях определения НМЦК заказчиком проведен анализ рынка товаров, соответствующих объекту закупки. Для получения ценовой информации направлены запросы потенциальным поставщикам, осуществляющим поставку идентичных, а при их отсутствии — однородных товаров. В результате получены три ценовых предложения, соответствующие условиям планируемой закупки.
</t>
  </si>
  <si>
    <t>Ценовое предложение Поставщик № 1</t>
  </si>
  <si>
    <t>Ценовое предложение Поставщик № 2</t>
  </si>
  <si>
    <t>Ценовое предложение Поставщик № 3</t>
  </si>
  <si>
    <t>№ п/п</t>
  </si>
  <si>
    <t>В результате проведенного расчета, средняя расчетная НМЦК определенная методом анализа рынка составила</t>
  </si>
  <si>
    <t>Обложка для студенческого билета</t>
  </si>
  <si>
    <r>
      <t xml:space="preserve">           В целях соблюдения принципа эффективности использования бюджетных средств и экономности, предусмотренного статьей 34 Бюджетного кодекса РФ, начальная (максимальная) цена контракта определена исходя из минимального ценового предложения, соответствующего условиям планируемой закупки.
           НМЦК, принимаемая заказчиком для размещения закупки, </t>
    </r>
    <r>
      <rPr>
        <b/>
        <sz val="14"/>
        <color indexed="8"/>
        <rFont val="Times New Roman"/>
        <family val="1"/>
        <charset val="204"/>
      </rPr>
      <t>составляет -53 400,00 руб.</t>
    </r>
    <r>
      <rPr>
        <sz val="14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</si>
</sst>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wrapText="1"/>
    </xf>
    <xf numFmtId="164" fontId="12" fillId="2" borderId="1" xfId="0" applyNumberFormat="1" applyFont="1" applyFill="1" applyBorder="1" applyAlignment="1">
      <alignment horizont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center" wrapText="1"/>
    </xf>
    <xf numFmtId="1" fontId="11" fillId="0" borderId="1" xfId="1" applyNumberFormat="1" applyFont="1" applyBorder="1" applyAlignment="1">
      <alignment horizontal="center" shrinkToFit="1"/>
    </xf>
    <xf numFmtId="4" fontId="11" fillId="0" borderId="1" xfId="1" applyNumberFormat="1" applyFont="1" applyBorder="1" applyAlignment="1">
      <alignment horizontal="center" shrinkToFi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top" wrapText="1"/>
    </xf>
    <xf numFmtId="2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1390650</xdr:rowOff>
    </xdr:from>
    <xdr:to>
      <xdr:col>10</xdr:col>
      <xdr:colOff>0</xdr:colOff>
      <xdr:row>4</xdr:row>
      <xdr:rowOff>1743075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96475" y="3629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1419225</xdr:colOff>
      <xdr:row>4</xdr:row>
      <xdr:rowOff>1228725</xdr:rowOff>
    </xdr:from>
    <xdr:to>
      <xdr:col>8</xdr:col>
      <xdr:colOff>990600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9157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1600200</xdr:rowOff>
    </xdr:from>
    <xdr:to>
      <xdr:col>10</xdr:col>
      <xdr:colOff>1504950</xdr:colOff>
      <xdr:row>4</xdr:row>
      <xdr:rowOff>1962150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791265" y="5174876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zoomScale="91" zoomScaleNormal="91" zoomScaleSheetLayoutView="55" workbookViewId="0">
      <selection activeCell="G13" sqref="G13"/>
    </sheetView>
  </sheetViews>
  <sheetFormatPr defaultColWidth="9.140625" defaultRowHeight="15" x14ac:dyDescent="0.25"/>
  <cols>
    <col min="1" max="1" width="4.85546875" style="1" customWidth="1"/>
    <col min="2" max="2" width="34.28515625" style="1" customWidth="1"/>
    <col min="3" max="3" width="8.28515625" style="1" customWidth="1"/>
    <col min="4" max="4" width="10.85546875" style="1" customWidth="1"/>
    <col min="5" max="5" width="16.5703125" style="1" customWidth="1"/>
    <col min="6" max="6" width="19.7109375" style="1" customWidth="1"/>
    <col min="7" max="7" width="17.7109375" style="1" customWidth="1"/>
    <col min="8" max="8" width="21.42578125" style="1" customWidth="1"/>
    <col min="9" max="9" width="15.42578125" style="1" customWidth="1"/>
    <col min="10" max="10" width="14.28515625" style="1" customWidth="1"/>
    <col min="11" max="11" width="22.7109375" style="1" hidden="1" customWidth="1"/>
    <col min="12" max="12" width="12.7109375" style="1" hidden="1" customWidth="1"/>
    <col min="13" max="13" width="15.7109375" style="1" customWidth="1"/>
    <col min="14" max="14" width="21.5703125" style="1" customWidth="1"/>
    <col min="15" max="16384" width="9.140625" style="1"/>
  </cols>
  <sheetData>
    <row r="1" spans="1:14" ht="27.75" customHeight="1" x14ac:dyDescent="0.25"/>
    <row r="2" spans="1:14" ht="32.25" customHeight="1" x14ac:dyDescent="0.2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22.25" customHeight="1" x14ac:dyDescent="0.25">
      <c r="B3" s="33" t="s">
        <v>21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51" customHeight="1" x14ac:dyDescent="0.25">
      <c r="A4" s="31" t="s">
        <v>25</v>
      </c>
      <c r="B4" s="31" t="s">
        <v>10</v>
      </c>
      <c r="C4" s="31" t="s">
        <v>9</v>
      </c>
      <c r="D4" s="31" t="s">
        <v>16</v>
      </c>
      <c r="E4" s="31" t="s">
        <v>8</v>
      </c>
      <c r="F4" s="31"/>
      <c r="G4" s="31"/>
      <c r="H4" s="34" t="s">
        <v>0</v>
      </c>
      <c r="I4" s="34"/>
      <c r="J4" s="34"/>
      <c r="K4" s="31" t="s">
        <v>1</v>
      </c>
      <c r="L4" s="31"/>
      <c r="M4" s="31"/>
      <c r="N4" s="31"/>
    </row>
    <row r="5" spans="1:14" s="5" customFormat="1" ht="139.5" customHeight="1" x14ac:dyDescent="0.25">
      <c r="A5" s="31"/>
      <c r="B5" s="31"/>
      <c r="C5" s="31"/>
      <c r="D5" s="31"/>
      <c r="E5" s="12" t="s">
        <v>22</v>
      </c>
      <c r="F5" s="12" t="s">
        <v>23</v>
      </c>
      <c r="G5" s="12" t="s">
        <v>24</v>
      </c>
      <c r="H5" s="12" t="s">
        <v>2</v>
      </c>
      <c r="I5" s="12" t="s">
        <v>3</v>
      </c>
      <c r="J5" s="12" t="s">
        <v>11</v>
      </c>
      <c r="K5" s="4" t="s">
        <v>12</v>
      </c>
      <c r="L5" s="12" t="s">
        <v>4</v>
      </c>
      <c r="M5" s="12" t="s">
        <v>5</v>
      </c>
      <c r="N5" s="12" t="s">
        <v>6</v>
      </c>
    </row>
    <row r="6" spans="1:14" s="2" customFormat="1" ht="33.75" customHeight="1" x14ac:dyDescent="0.25">
      <c r="A6" s="21">
        <v>1</v>
      </c>
      <c r="B6" s="17" t="s">
        <v>27</v>
      </c>
      <c r="C6" s="18" t="s">
        <v>17</v>
      </c>
      <c r="D6" s="19">
        <v>600</v>
      </c>
      <c r="E6" s="20">
        <v>89</v>
      </c>
      <c r="F6" s="20">
        <v>142</v>
      </c>
      <c r="G6" s="20">
        <v>117</v>
      </c>
      <c r="H6" s="13">
        <f>AVERAGE(E6:G6)</f>
        <v>116</v>
      </c>
      <c r="I6" s="14">
        <f t="shared" ref="I6" si="0">SQRT(((SUM((POWER(E6-H6,2)),(POWER(F6-H6,2)),(POWER(G6-H6,2))))/(COLUMNS(E6:G6)-1)))</f>
        <v>26.514147167125703</v>
      </c>
      <c r="J6" s="14">
        <f t="shared" ref="J6" si="1">I6/H6*100</f>
        <v>22.857023419935953</v>
      </c>
      <c r="K6" s="15">
        <f t="shared" ref="K6" si="2">((D6/3)*(SUM(E6:G6)))</f>
        <v>69600</v>
      </c>
      <c r="L6" s="15">
        <f t="shared" ref="L6" si="3">K6/D6</f>
        <v>116</v>
      </c>
      <c r="M6" s="16">
        <f>ROUNDDOWN(H6,2)</f>
        <v>116</v>
      </c>
      <c r="N6" s="16">
        <f>M6*D6</f>
        <v>69600</v>
      </c>
    </row>
    <row r="7" spans="1:14" s="2" customFormat="1" ht="15.75" x14ac:dyDescent="0.25">
      <c r="A7" s="21"/>
      <c r="B7" s="17"/>
      <c r="C7" s="18"/>
      <c r="D7" s="19"/>
      <c r="E7" s="20">
        <v>53400</v>
      </c>
      <c r="F7" s="20">
        <v>85200</v>
      </c>
      <c r="G7" s="20">
        <v>70200</v>
      </c>
      <c r="H7" s="13"/>
      <c r="I7" s="14"/>
      <c r="J7" s="14"/>
      <c r="K7" s="15">
        <f t="shared" ref="K7" si="4">((D7/3)*(SUM(E7:G7)))</f>
        <v>0</v>
      </c>
      <c r="L7" s="15" t="e">
        <f t="shared" ref="L7" si="5">K7/D7</f>
        <v>#DIV/0!</v>
      </c>
      <c r="M7" s="16"/>
      <c r="N7" s="16"/>
    </row>
    <row r="8" spans="1:14" s="11" customFormat="1" ht="51" customHeight="1" x14ac:dyDescent="0.25">
      <c r="A8" s="32" t="s">
        <v>26</v>
      </c>
      <c r="B8" s="32"/>
      <c r="C8" s="32"/>
      <c r="D8" s="32"/>
      <c r="E8" s="32"/>
      <c r="F8" s="32"/>
      <c r="G8" s="32"/>
      <c r="H8" s="23"/>
      <c r="I8" s="24"/>
      <c r="J8" s="24"/>
      <c r="K8" s="25"/>
      <c r="L8" s="25"/>
      <c r="M8" s="22"/>
      <c r="N8" s="23">
        <f>SUM(N6:N7)</f>
        <v>69600</v>
      </c>
    </row>
    <row r="9" spans="1:14" s="3" customFormat="1" ht="80.25" customHeight="1" x14ac:dyDescent="0.25">
      <c r="A9" s="26"/>
      <c r="B9" s="35" t="s">
        <v>28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3" customFormat="1" ht="22.5" customHeight="1" x14ac:dyDescent="0.25">
      <c r="A10" s="8"/>
      <c r="B10" s="9"/>
      <c r="C10" s="9"/>
      <c r="D10" s="9"/>
      <c r="E10" s="9"/>
      <c r="F10" s="9"/>
      <c r="G10" s="6"/>
      <c r="H10" s="6"/>
      <c r="I10" s="6"/>
      <c r="J10" s="6"/>
      <c r="K10" s="6"/>
      <c r="L10" s="6"/>
    </row>
    <row r="11" spans="1:14" s="3" customFormat="1" x14ac:dyDescent="0.25">
      <c r="A11" s="8"/>
      <c r="B11" s="10" t="s">
        <v>18</v>
      </c>
      <c r="C11" s="8" t="s">
        <v>15</v>
      </c>
      <c r="D11" s="8"/>
      <c r="E11" s="27" t="s">
        <v>19</v>
      </c>
      <c r="F11" s="27"/>
    </row>
    <row r="12" spans="1:14" s="3" customFormat="1" x14ac:dyDescent="0.25">
      <c r="A12" s="8"/>
      <c r="B12" s="1" t="s">
        <v>13</v>
      </c>
      <c r="C12" s="28" t="s">
        <v>20</v>
      </c>
      <c r="D12" s="28"/>
      <c r="E12" s="29" t="s">
        <v>14</v>
      </c>
      <c r="F12" s="29"/>
    </row>
    <row r="17" spans="8:8" x14ac:dyDescent="0.25">
      <c r="H17" s="7"/>
    </row>
  </sheetData>
  <mergeCells count="14">
    <mergeCell ref="E11:F11"/>
    <mergeCell ref="C12:D12"/>
    <mergeCell ref="E12:F12"/>
    <mergeCell ref="A2:N2"/>
    <mergeCell ref="K4:N4"/>
    <mergeCell ref="A8:G8"/>
    <mergeCell ref="E4:G4"/>
    <mergeCell ref="B3:N3"/>
    <mergeCell ref="A4:A5"/>
    <mergeCell ref="B4:B5"/>
    <mergeCell ref="C4:C5"/>
    <mergeCell ref="D4:D5"/>
    <mergeCell ref="H4:J4"/>
    <mergeCell ref="B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Прокофьева Олеся Александровна</cp:lastModifiedBy>
  <cp:lastPrinted>2026-07-31T13:20:42Z</cp:lastPrinted>
  <dcterms:created xsi:type="dcterms:W3CDTF">2014-03-06T07:46:44Z</dcterms:created>
  <dcterms:modified xsi:type="dcterms:W3CDTF">2026-07-31T13:46:33Z</dcterms:modified>
</cp:coreProperties>
</file>