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Васильева\БЕРЕЗКА\Принтеры\Лазерный на экономию - 1 шт\"/>
    </mc:Choice>
  </mc:AlternateContent>
  <bookViews>
    <workbookView xWindow="0" yWindow="0" windowWidth="23040" windowHeight="8904"/>
  </bookViews>
  <sheets>
    <sheet name="Расчет цены" sheetId="1" r:id="rId1"/>
  </sheets>
  <calcPr calcId="162913"/>
</workbook>
</file>

<file path=xl/calcChain.xml><?xml version="1.0" encoding="utf-8"?>
<calcChain xmlns="http://schemas.openxmlformats.org/spreadsheetml/2006/main">
  <c r="I8" i="1" l="1"/>
  <c r="J8" i="1" s="1"/>
  <c r="L8" i="1"/>
  <c r="M8" i="1" l="1"/>
  <c r="N8" i="1" s="1"/>
  <c r="O8" i="1" s="1"/>
  <c r="O9" i="1" s="1"/>
  <c r="I10" i="1" s="1"/>
  <c r="K8" i="1"/>
</calcChain>
</file>

<file path=xl/sharedStrings.xml><?xml version="1.0" encoding="utf-8"?>
<sst xmlns="http://schemas.openxmlformats.org/spreadsheetml/2006/main" count="29" uniqueCount="29">
  <si>
    <t>№</t>
  </si>
  <si>
    <t>Наименование предмета контракта</t>
  </si>
  <si>
    <t>Существенные условия исполнения контракта</t>
  </si>
  <si>
    <t>Ед. изм</t>
  </si>
  <si>
    <t>Кол-во</t>
  </si>
  <si>
    <t>Однородность совокупности значений выявленных цен, используемых в расчете Н(М)ЦК, ЦКЕП</t>
  </si>
  <si>
    <t>Н(М)ЦК, ЦКЕП, определяемая методом сопоставимых рыночных цен (анализа рынка)*</t>
  </si>
  <si>
    <t xml:space="preserve">Средняя арифметическая цена за единицу     &lt;ц&gt; </t>
  </si>
  <si>
    <t>Среднее квадратичное отклонение</t>
  </si>
  <si>
    <t>Цена за единицу изм. (руб.)</t>
  </si>
  <si>
    <t>Цена за единицу изм. с округлением (вниз) до сотых долей после запятой (руб.)</t>
  </si>
  <si>
    <t>Н(М)ЦК, ЦКЕП контракта с учетом округления цены за единицу (руб.)</t>
  </si>
  <si>
    <t>рублей</t>
  </si>
  <si>
    <r>
      <t xml:space="preserve">коэффициент вариации цен V (%)           </t>
    </r>
    <r>
      <rPr>
        <i/>
        <sz val="10"/>
        <color indexed="8"/>
        <rFont val="Times New Roman"/>
        <family val="1"/>
        <charset val="204"/>
      </rPr>
      <t xml:space="preserve">         (не должен превышать 33%)</t>
    </r>
  </si>
  <si>
    <r>
      <rPr>
        <b/>
        <sz val="10"/>
        <color indexed="8"/>
        <rFont val="Times New Roman"/>
        <family val="1"/>
        <charset val="204"/>
      </rPr>
      <t>Расчет Н(М)ЦК по формуле</t>
    </r>
    <r>
      <rPr>
        <sz val="10"/>
        <color indexed="8"/>
        <rFont val="Times New Roman"/>
        <family val="1"/>
        <charset val="204"/>
      </rPr>
      <t xml:space="preserve">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</si>
  <si>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* При определении Н(М)ЦК контракта Заказчиком применяется Приказ Минэкономразвития России от 02.10.2013 N 567 "Об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исполнителем)"</t>
  </si>
  <si>
    <t>шт.</t>
  </si>
  <si>
    <t>Итого</t>
  </si>
  <si>
    <t xml:space="preserve">Метод сопоставимых рыночных цен (анализа рынка)
В соответствии с ч.6 статьи 22 Федерального закона от 05.04.2013 N 44-ФЗ "О контрактной системе в сфере закупок товаров, работ, услуг для обеспечения государственных и муниципальных нужд" метод сопоставимых рыночных цен (анализа рынка) является приоритетным для определения и обоснования начальной (максимальной) цены контракта
</t>
  </si>
  <si>
    <t>Используемый метод определения НМЦК с обоснованием:</t>
  </si>
  <si>
    <t>Цена продукции, указанная в источнике №1, (руб.),</t>
  </si>
  <si>
    <t>Цена продукции, указанная в источнике №2, (руб.),</t>
  </si>
  <si>
    <t>Цена продукции, указанная в источнике №3, (руб.),</t>
  </si>
  <si>
    <t>В результате проведенного расчета Н(М)ЦК контракта составила:</t>
  </si>
  <si>
    <t>Составил: контрактный управляющий                                                                        И.В. Васильева</t>
  </si>
  <si>
    <t>Принтер лазерный HP Laser Jet Pro 4003dn черно-белая печать, формат А4 КТРУ: 26.20.16.120-00000101</t>
  </si>
  <si>
    <t>Обоснование начальной (максимальной) цены контракта на поставку принтера</t>
  </si>
  <si>
    <t>Запрос ценовой информации в ЕИС № 0358100005026000003</t>
  </si>
  <si>
    <t>18.05.2026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</si>
</sst>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_р_._-;\-* #,##0.00_р_._-;_-* &quot;-&quot;??_р_._-;_-@_-"/>
    <numFmt numFmtId="165" formatCode="0.0000"/>
    <numFmt numFmtId="166" formatCode="0.00000"/>
    <numFmt numFmtId="167" formatCode="_-* #,##0.00[$р.-419]_-;\-* #,##0.00[$р.-419]_-;_-* &quot;-&quot;??[$р.-419]_-;_-@_-"/>
  </numFmts>
  <fonts count="29" x14ac:knownFonts="1"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Calibri"/>
      <family val="2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0"/>
      <color indexed="8"/>
      <name val="Arial"/>
      <family val="2"/>
      <charset val="204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2"/>
      <color indexed="8"/>
      <name val="Calibri"/>
      <family val="2"/>
      <charset val="204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4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7" borderId="1" applyNumberFormat="0" applyAlignment="0" applyProtection="0"/>
    <xf numFmtId="0" fontId="4" fillId="20" borderId="2" applyNumberFormat="0" applyAlignment="0" applyProtection="0"/>
    <xf numFmtId="0" fontId="5" fillId="20" borderId="1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0" fillId="21" borderId="7" applyNumberFormat="0" applyAlignment="0" applyProtection="0"/>
    <xf numFmtId="0" fontId="11" fillId="0" borderId="0" applyNumberFormat="0" applyFill="0" applyBorder="0" applyAlignment="0" applyProtection="0"/>
    <xf numFmtId="0" fontId="12" fillId="22" borderId="0" applyNumberFormat="0" applyBorder="0" applyAlignment="0" applyProtection="0"/>
    <xf numFmtId="0" fontId="13" fillId="3" borderId="0" applyNumberFormat="0" applyBorder="0" applyAlignment="0" applyProtection="0"/>
    <xf numFmtId="0" fontId="14" fillId="0" borderId="0" applyNumberFormat="0" applyFill="0" applyBorder="0" applyAlignment="0" applyProtection="0"/>
    <xf numFmtId="0" fontId="1" fillId="23" borderId="8" applyNumberFormat="0" applyFont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0" fontId="17" fillId="4" borderId="0" applyNumberFormat="0" applyBorder="0" applyAlignment="0" applyProtection="0"/>
  </cellStyleXfs>
  <cellXfs count="49">
    <xf numFmtId="0" fontId="0" fillId="0" borderId="0" xfId="0"/>
    <xf numFmtId="0" fontId="20" fillId="0" borderId="0" xfId="0" applyFont="1"/>
    <xf numFmtId="0" fontId="21" fillId="0" borderId="10" xfId="0" applyFont="1" applyBorder="1" applyAlignment="1">
      <alignment horizontal="center" vertical="top" wrapText="1"/>
    </xf>
    <xf numFmtId="0" fontId="21" fillId="0" borderId="10" xfId="0" applyFont="1" applyFill="1" applyBorder="1" applyAlignment="1">
      <alignment horizontal="center" vertical="top" wrapText="1"/>
    </xf>
    <xf numFmtId="0" fontId="20" fillId="0" borderId="10" xfId="0" applyFont="1" applyBorder="1" applyAlignment="1">
      <alignment horizontal="center" vertical="top" wrapText="1"/>
    </xf>
    <xf numFmtId="0" fontId="20" fillId="0" borderId="10" xfId="0" applyFont="1" applyFill="1" applyBorder="1" applyAlignment="1">
      <alignment horizontal="center" vertical="top" wrapText="1"/>
    </xf>
    <xf numFmtId="166" fontId="20" fillId="0" borderId="10" xfId="0" applyNumberFormat="1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/>
    </xf>
    <xf numFmtId="2" fontId="21" fillId="0" borderId="10" xfId="0" applyNumberFormat="1" applyFont="1" applyBorder="1" applyAlignment="1">
      <alignment horizontal="center" vertical="center" wrapText="1"/>
    </xf>
    <xf numFmtId="165" fontId="21" fillId="0" borderId="10" xfId="0" applyNumberFormat="1" applyFont="1" applyBorder="1" applyAlignment="1">
      <alignment horizontal="center" vertical="center" wrapText="1"/>
    </xf>
    <xf numFmtId="0" fontId="20" fillId="0" borderId="0" xfId="0" applyFont="1" applyAlignment="1">
      <alignment horizontal="center" vertical="top"/>
    </xf>
    <xf numFmtId="0" fontId="23" fillId="24" borderId="12" xfId="0" applyFont="1" applyFill="1" applyBorder="1" applyAlignment="1">
      <alignment horizontal="left" vertical="center" wrapText="1"/>
    </xf>
    <xf numFmtId="0" fontId="24" fillId="0" borderId="10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19" fillId="0" borderId="0" xfId="0" applyFont="1" applyBorder="1" applyAlignment="1">
      <alignment vertical="center"/>
    </xf>
    <xf numFmtId="167" fontId="0" fillId="0" borderId="0" xfId="0" applyNumberFormat="1" applyFill="1"/>
    <xf numFmtId="0" fontId="20" fillId="0" borderId="0" xfId="0" applyFont="1" applyAlignment="1">
      <alignment vertical="center"/>
    </xf>
    <xf numFmtId="0" fontId="19" fillId="0" borderId="0" xfId="0" applyFont="1" applyAlignment="1">
      <alignment horizontal="left"/>
    </xf>
    <xf numFmtId="0" fontId="25" fillId="0" borderId="0" xfId="0" applyFont="1"/>
    <xf numFmtId="0" fontId="25" fillId="0" borderId="0" xfId="0" applyFont="1" applyAlignment="1" applyProtection="1">
      <alignment horizontal="left" vertical="top" wrapText="1"/>
      <protection locked="0"/>
    </xf>
    <xf numFmtId="0" fontId="26" fillId="0" borderId="0" xfId="0" applyFont="1" applyFill="1" applyAlignment="1" applyProtection="1">
      <alignment vertical="center"/>
      <protection locked="0"/>
    </xf>
    <xf numFmtId="0" fontId="20" fillId="0" borderId="10" xfId="0" applyFont="1" applyFill="1" applyBorder="1" applyAlignment="1">
      <alignment horizontal="center" vertical="center" wrapText="1"/>
    </xf>
    <xf numFmtId="0" fontId="27" fillId="0" borderId="10" xfId="0" applyFont="1" applyBorder="1" applyAlignment="1">
      <alignment horizontal="center" vertical="center" wrapText="1"/>
    </xf>
    <xf numFmtId="164" fontId="27" fillId="0" borderId="10" xfId="41" applyFont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left" vertical="center" wrapText="1"/>
    </xf>
    <xf numFmtId="0" fontId="0" fillId="0" borderId="0" xfId="0" applyFont="1" applyBorder="1" applyAlignment="1">
      <alignment horizontal="left" vertical="center" wrapText="1"/>
    </xf>
    <xf numFmtId="0" fontId="0" fillId="0" borderId="0" xfId="0" applyAlignment="1"/>
    <xf numFmtId="14" fontId="25" fillId="0" borderId="0" xfId="0" applyNumberFormat="1" applyFont="1" applyAlignment="1" applyProtection="1">
      <alignment horizontal="left" vertical="top" wrapText="1"/>
      <protection locked="0"/>
    </xf>
    <xf numFmtId="0" fontId="20" fillId="0" borderId="12" xfId="0" applyFont="1" applyFill="1" applyBorder="1" applyAlignment="1">
      <alignment horizontal="center" vertical="center" wrapText="1"/>
    </xf>
    <xf numFmtId="0" fontId="25" fillId="0" borderId="0" xfId="0" applyFont="1" applyAlignment="1" applyProtection="1">
      <alignment horizontal="left" vertical="top" wrapText="1"/>
      <protection locked="0"/>
    </xf>
    <xf numFmtId="0" fontId="20" fillId="0" borderId="0" xfId="0" applyNumberFormat="1" applyFont="1" applyAlignment="1">
      <alignment horizontal="left" wrapText="1"/>
    </xf>
    <xf numFmtId="49" fontId="25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Alignment="1">
      <alignment horizontal="left" wrapText="1"/>
    </xf>
    <xf numFmtId="0" fontId="22" fillId="0" borderId="0" xfId="0" applyFont="1" applyAlignment="1">
      <alignment horizontal="right"/>
    </xf>
    <xf numFmtId="164" fontId="19" fillId="0" borderId="14" xfId="41" applyFont="1" applyBorder="1" applyAlignment="1">
      <alignment vertical="center"/>
    </xf>
    <xf numFmtId="0" fontId="0" fillId="0" borderId="14" xfId="0" applyBorder="1" applyAlignment="1">
      <alignment vertical="center"/>
    </xf>
    <xf numFmtId="0" fontId="19" fillId="0" borderId="0" xfId="0" applyFont="1" applyAlignment="1">
      <alignment horizontal="center"/>
    </xf>
    <xf numFmtId="0" fontId="25" fillId="0" borderId="0" xfId="0" applyFont="1" applyFill="1" applyBorder="1" applyAlignment="1">
      <alignment horizontal="left" vertical="center" wrapText="1"/>
    </xf>
    <xf numFmtId="0" fontId="28" fillId="0" borderId="0" xfId="0" applyFont="1" applyBorder="1" applyAlignment="1">
      <alignment horizontal="left" vertical="center" wrapText="1"/>
    </xf>
    <xf numFmtId="0" fontId="28" fillId="0" borderId="0" xfId="0" applyFont="1" applyAlignment="1"/>
    <xf numFmtId="0" fontId="21" fillId="0" borderId="10" xfId="0" applyFont="1" applyFill="1" applyBorder="1" applyAlignment="1">
      <alignment horizontal="center" vertical="center" wrapText="1"/>
    </xf>
    <xf numFmtId="0" fontId="21" fillId="0" borderId="11" xfId="0" applyFont="1" applyFill="1" applyBorder="1" applyAlignment="1">
      <alignment horizontal="center" vertical="center" wrapText="1"/>
    </xf>
    <xf numFmtId="0" fontId="21" fillId="0" borderId="12" xfId="0" applyFont="1" applyFill="1" applyBorder="1" applyAlignment="1">
      <alignment horizontal="center" vertical="center" wrapText="1"/>
    </xf>
    <xf numFmtId="0" fontId="21" fillId="0" borderId="13" xfId="0" applyFont="1" applyFill="1" applyBorder="1" applyAlignment="1">
      <alignment horizontal="center" vertical="center" wrapText="1"/>
    </xf>
    <xf numFmtId="0" fontId="19" fillId="0" borderId="14" xfId="0" applyFont="1" applyBorder="1" applyAlignment="1">
      <alignment horizontal="right" vertical="center"/>
    </xf>
    <xf numFmtId="2" fontId="21" fillId="0" borderId="10" xfId="0" applyNumberFormat="1" applyFont="1" applyFill="1" applyBorder="1" applyAlignment="1">
      <alignment horizontal="center" vertical="top" wrapText="1"/>
    </xf>
    <xf numFmtId="0" fontId="21" fillId="0" borderId="10" xfId="0" applyFont="1" applyBorder="1" applyAlignment="1">
      <alignment horizontal="center" vertical="top" wrapText="1"/>
    </xf>
    <xf numFmtId="0" fontId="25" fillId="0" borderId="0" xfId="0" applyFont="1" applyAlignment="1">
      <alignment horizontal="left"/>
    </xf>
    <xf numFmtId="0" fontId="0" fillId="0" borderId="12" xfId="0" applyBorder="1" applyAlignment="1">
      <alignment horizontal="center" vertical="center" wrapText="1"/>
    </xf>
  </cellXfs>
  <cellStyles count="43">
    <cellStyle name="20% — акцент1" xfId="1" builtinId="30" customBuiltin="1"/>
    <cellStyle name="20% — акцент2" xfId="2" builtinId="34" customBuiltin="1"/>
    <cellStyle name="20% — акцент3" xfId="3" builtinId="38" customBuiltin="1"/>
    <cellStyle name="20% — акцент4" xfId="4" builtinId="42" customBuiltin="1"/>
    <cellStyle name="20% — акцент5" xfId="5" builtinId="46" customBuiltin="1"/>
    <cellStyle name="20% — акцент6" xfId="6" builtinId="50" customBuiltin="1"/>
    <cellStyle name="40% — акцент1" xfId="7" builtinId="31" customBuiltin="1"/>
    <cellStyle name="40% — акцент2" xfId="8" builtinId="35" customBuiltin="1"/>
    <cellStyle name="40% — акцент3" xfId="9" builtinId="39" customBuiltin="1"/>
    <cellStyle name="40% — акцент4" xfId="10" builtinId="43" customBuiltin="1"/>
    <cellStyle name="40% — акцент5" xfId="11" builtinId="47" customBuiltin="1"/>
    <cellStyle name="40% — акцент6" xfId="12" builtinId="51" customBuiltin="1"/>
    <cellStyle name="60% — акцент1" xfId="13" builtinId="32" customBuiltin="1"/>
    <cellStyle name="60% — акцент2" xfId="14" builtinId="36" customBuiltin="1"/>
    <cellStyle name="60% — акцент3" xfId="15" builtinId="40" customBuiltin="1"/>
    <cellStyle name="60% — акцент4" xfId="16" builtinId="44" customBuiltin="1"/>
    <cellStyle name="60% — акцент5" xfId="17" builtinId="48" customBuiltin="1"/>
    <cellStyle name="60% —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Финансовый" xfId="41" builtinId="3"/>
    <cellStyle name="Хороший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19050</xdr:colOff>
      <xdr:row>6</xdr:row>
      <xdr:rowOff>952500</xdr:rowOff>
    </xdr:from>
    <xdr:to>
      <xdr:col>11</xdr:col>
      <xdr:colOff>0</xdr:colOff>
      <xdr:row>6</xdr:row>
      <xdr:rowOff>1304925</xdr:rowOff>
    </xdr:to>
    <xdr:pic>
      <xdr:nvPicPr>
        <xdr:cNvPr id="102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953375" y="1943100"/>
          <a:ext cx="93345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19050</xdr:colOff>
      <xdr:row>6</xdr:row>
      <xdr:rowOff>923925</xdr:rowOff>
    </xdr:from>
    <xdr:to>
      <xdr:col>9</xdr:col>
      <xdr:colOff>1019175</xdr:colOff>
      <xdr:row>6</xdr:row>
      <xdr:rowOff>1362075</xdr:rowOff>
    </xdr:to>
    <xdr:pic>
      <xdr:nvPicPr>
        <xdr:cNvPr id="103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924675" y="1914525"/>
          <a:ext cx="100012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19050</xdr:colOff>
      <xdr:row>6</xdr:row>
      <xdr:rowOff>1600200</xdr:rowOff>
    </xdr:from>
    <xdr:to>
      <xdr:col>11</xdr:col>
      <xdr:colOff>1504950</xdr:colOff>
      <xdr:row>6</xdr:row>
      <xdr:rowOff>1962150</xdr:rowOff>
    </xdr:to>
    <xdr:pic>
      <xdr:nvPicPr>
        <xdr:cNvPr id="1031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8905875" y="2590800"/>
          <a:ext cx="14859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266700</xdr:colOff>
      <xdr:row>6</xdr:row>
      <xdr:rowOff>1400175</xdr:rowOff>
    </xdr:from>
    <xdr:to>
      <xdr:col>11</xdr:col>
      <xdr:colOff>419100</xdr:colOff>
      <xdr:row>6</xdr:row>
      <xdr:rowOff>1628775</xdr:rowOff>
    </xdr:to>
    <xdr:pic>
      <xdr:nvPicPr>
        <xdr:cNvPr id="1032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9153525" y="2390775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8"/>
  <sheetViews>
    <sheetView tabSelected="1" topLeftCell="A7" zoomScale="75" zoomScaleNormal="75" workbookViewId="0">
      <selection activeCell="U8" sqref="U8"/>
    </sheetView>
  </sheetViews>
  <sheetFormatPr defaultColWidth="9.109375" defaultRowHeight="13.2" x14ac:dyDescent="0.25"/>
  <cols>
    <col min="1" max="1" width="5.44140625" style="1" customWidth="1"/>
    <col min="2" max="2" width="28.44140625" style="1" customWidth="1"/>
    <col min="3" max="3" width="20.33203125" style="1" hidden="1" customWidth="1"/>
    <col min="4" max="4" width="5.88671875" style="1" customWidth="1"/>
    <col min="5" max="5" width="7.6640625" style="1" customWidth="1"/>
    <col min="6" max="6" width="18.109375" style="1" customWidth="1"/>
    <col min="7" max="7" width="15.44140625" style="1" customWidth="1"/>
    <col min="8" max="8" width="15.6640625" style="1" customWidth="1"/>
    <col min="9" max="9" width="15.5546875" style="1" customWidth="1"/>
    <col min="10" max="10" width="15.44140625" style="1" customWidth="1"/>
    <col min="11" max="11" width="14.33203125" style="1" customWidth="1"/>
    <col min="12" max="12" width="22.6640625" style="1" customWidth="1"/>
    <col min="13" max="13" width="13.33203125" style="1" customWidth="1"/>
    <col min="14" max="14" width="11.6640625" style="1" customWidth="1"/>
    <col min="15" max="15" width="14.5546875" style="1" customWidth="1"/>
    <col min="16" max="16384" width="9.109375" style="1"/>
  </cols>
  <sheetData>
    <row r="1" spans="1:15" x14ac:dyDescent="0.25">
      <c r="A1" s="33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</row>
    <row r="2" spans="1:15" ht="18.75" customHeight="1" x14ac:dyDescent="0.3">
      <c r="A2" s="36" t="s">
        <v>26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</row>
    <row r="3" spans="1:15" ht="18.75" customHeight="1" x14ac:dyDescent="0.3">
      <c r="A3" s="47" t="s">
        <v>19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</row>
    <row r="4" spans="1:15" ht="72" customHeight="1" x14ac:dyDescent="0.3">
      <c r="A4" s="37" t="s">
        <v>18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9"/>
      <c r="O4" s="39"/>
    </row>
    <row r="5" spans="1:15" ht="35.25" customHeight="1" x14ac:dyDescent="0.3">
      <c r="A5" s="24"/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6"/>
      <c r="O5" s="26"/>
    </row>
    <row r="6" spans="1:15" ht="39" customHeight="1" x14ac:dyDescent="0.25">
      <c r="A6" s="40" t="s">
        <v>0</v>
      </c>
      <c r="B6" s="40" t="s">
        <v>1</v>
      </c>
      <c r="C6" s="41" t="s">
        <v>2</v>
      </c>
      <c r="D6" s="41" t="s">
        <v>3</v>
      </c>
      <c r="E6" s="41" t="s">
        <v>4</v>
      </c>
      <c r="F6" s="41" t="s">
        <v>20</v>
      </c>
      <c r="G6" s="41" t="s">
        <v>21</v>
      </c>
      <c r="H6" s="41" t="s">
        <v>22</v>
      </c>
      <c r="I6" s="45" t="s">
        <v>5</v>
      </c>
      <c r="J6" s="45"/>
      <c r="K6" s="45"/>
      <c r="L6" s="46" t="s">
        <v>6</v>
      </c>
      <c r="M6" s="46"/>
      <c r="N6" s="46"/>
      <c r="O6" s="46"/>
    </row>
    <row r="7" spans="1:15" ht="159" customHeight="1" x14ac:dyDescent="0.25">
      <c r="A7" s="40"/>
      <c r="B7" s="40"/>
      <c r="C7" s="42"/>
      <c r="D7" s="42"/>
      <c r="E7" s="43"/>
      <c r="F7" s="48"/>
      <c r="G7" s="48"/>
      <c r="H7" s="48"/>
      <c r="I7" s="2" t="s">
        <v>7</v>
      </c>
      <c r="J7" s="2" t="s">
        <v>8</v>
      </c>
      <c r="K7" s="3" t="s">
        <v>13</v>
      </c>
      <c r="L7" s="4" t="s">
        <v>14</v>
      </c>
      <c r="M7" s="2" t="s">
        <v>9</v>
      </c>
      <c r="N7" s="2" t="s">
        <v>10</v>
      </c>
      <c r="O7" s="2" t="s">
        <v>11</v>
      </c>
    </row>
    <row r="8" spans="1:15" s="10" customFormat="1" ht="72.75" customHeight="1" x14ac:dyDescent="0.3">
      <c r="A8" s="21">
        <v>1</v>
      </c>
      <c r="B8" s="28" t="s">
        <v>25</v>
      </c>
      <c r="C8" s="22"/>
      <c r="D8" s="22" t="s">
        <v>16</v>
      </c>
      <c r="E8" s="22">
        <v>1</v>
      </c>
      <c r="F8" s="23">
        <v>36304</v>
      </c>
      <c r="G8" s="23">
        <v>28990</v>
      </c>
      <c r="H8" s="23">
        <v>35086</v>
      </c>
      <c r="I8" s="6">
        <f>(F8+G8+H8)/3</f>
        <v>33460</v>
      </c>
      <c r="J8" s="7">
        <f>SQRT(((SUM((POWER(H8-I8,2)),(POWER(G8-I8,2)),(POWER(F8-I8,2)))/(COLUMNS(F8:H8)-1))))</f>
        <v>3918.7441865985588</v>
      </c>
      <c r="K8" s="7">
        <f>J8/I8*100</f>
        <v>11.711727993420677</v>
      </c>
      <c r="L8" s="8">
        <f>((E8/3)*(SUM(F8:H8)))</f>
        <v>33460</v>
      </c>
      <c r="M8" s="9">
        <f>L8/E8</f>
        <v>33460</v>
      </c>
      <c r="N8" s="8">
        <f>ROUNDDOWN(M8,2)</f>
        <v>33460</v>
      </c>
      <c r="O8" s="8">
        <f>N8*E8</f>
        <v>33460</v>
      </c>
    </row>
    <row r="9" spans="1:15" s="10" customFormat="1" ht="20.25" customHeight="1" x14ac:dyDescent="0.3">
      <c r="A9" s="5"/>
      <c r="B9" s="11" t="s">
        <v>17</v>
      </c>
      <c r="C9" s="4"/>
      <c r="D9" s="12"/>
      <c r="E9" s="13"/>
      <c r="F9" s="13"/>
      <c r="G9" s="13"/>
      <c r="H9" s="13"/>
      <c r="I9" s="6"/>
      <c r="J9" s="7"/>
      <c r="K9" s="7"/>
      <c r="L9" s="8"/>
      <c r="M9" s="9"/>
      <c r="N9" s="8"/>
      <c r="O9" s="8">
        <f>SUM(O8:O8)</f>
        <v>33460</v>
      </c>
    </row>
    <row r="10" spans="1:15" s="16" customFormat="1" ht="30.75" customHeight="1" x14ac:dyDescent="0.3">
      <c r="A10" s="44" t="s">
        <v>23</v>
      </c>
      <c r="B10" s="44"/>
      <c r="C10" s="44"/>
      <c r="D10" s="44"/>
      <c r="E10" s="44"/>
      <c r="F10" s="44"/>
      <c r="G10" s="44"/>
      <c r="H10" s="44"/>
      <c r="I10" s="34">
        <f>O9</f>
        <v>33460</v>
      </c>
      <c r="J10" s="35"/>
      <c r="K10" s="14" t="s">
        <v>12</v>
      </c>
      <c r="L10" s="14"/>
      <c r="M10" s="14"/>
      <c r="N10" s="14"/>
      <c r="O10" s="15"/>
    </row>
    <row r="11" spans="1:15" s="16" customFormat="1" ht="22.8" customHeight="1" x14ac:dyDescent="0.3">
      <c r="A11" s="31" t="s">
        <v>27</v>
      </c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</row>
    <row r="12" spans="1:15" ht="31.8" customHeight="1" x14ac:dyDescent="0.25">
      <c r="A12" s="30" t="s">
        <v>15</v>
      </c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</row>
    <row r="13" spans="1:15" ht="15.75" customHeight="1" x14ac:dyDescent="0.3">
      <c r="A13" s="17"/>
      <c r="B13" s="17"/>
      <c r="C13" s="17"/>
      <c r="D13" s="18"/>
      <c r="E13" s="18"/>
      <c r="F13" s="18"/>
      <c r="G13" s="18"/>
      <c r="H13" s="18"/>
    </row>
    <row r="14" spans="1:15" s="20" customFormat="1" ht="21" customHeight="1" x14ac:dyDescent="0.3">
      <c r="A14" s="29" t="s">
        <v>24</v>
      </c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</row>
    <row r="15" spans="1:15" s="20" customFormat="1" ht="15.6" x14ac:dyDescent="0.3">
      <c r="A15" s="19"/>
      <c r="B15" s="27" t="s">
        <v>28</v>
      </c>
      <c r="C15" s="19"/>
      <c r="D15" s="19"/>
      <c r="E15" s="18"/>
      <c r="F15" s="18"/>
      <c r="G15" s="18"/>
      <c r="H15" s="18"/>
    </row>
    <row r="16" spans="1:15" s="20" customFormat="1" ht="11.25" customHeight="1" x14ac:dyDescent="0.3">
      <c r="A16" s="19"/>
      <c r="B16" s="19"/>
      <c r="C16" s="19"/>
      <c r="D16" s="19"/>
      <c r="E16" s="18"/>
      <c r="F16" s="18"/>
      <c r="G16" s="18"/>
      <c r="H16" s="18"/>
    </row>
    <row r="17" spans="1:8" ht="19.5" customHeight="1" x14ac:dyDescent="0.3">
      <c r="A17" s="17"/>
      <c r="B17" s="17"/>
      <c r="C17" s="17"/>
      <c r="D17" s="18"/>
      <c r="E17" s="18"/>
      <c r="F17" s="18"/>
      <c r="G17" s="18"/>
      <c r="H17" s="18"/>
    </row>
    <row r="18" spans="1:8" s="20" customFormat="1" ht="15.6" x14ac:dyDescent="0.3">
      <c r="A18" s="19"/>
      <c r="B18" s="19"/>
      <c r="C18" s="19"/>
      <c r="D18" s="19"/>
      <c r="E18" s="18"/>
      <c r="F18" s="18"/>
      <c r="G18" s="18"/>
      <c r="H18" s="18"/>
    </row>
  </sheetData>
  <mergeCells count="19">
    <mergeCell ref="F6:F7"/>
    <mergeCell ref="G6:G7"/>
    <mergeCell ref="H6:H7"/>
    <mergeCell ref="A14:O14"/>
    <mergeCell ref="A12:O12"/>
    <mergeCell ref="A11:O11"/>
    <mergeCell ref="A1:O1"/>
    <mergeCell ref="I10:J10"/>
    <mergeCell ref="A2:O2"/>
    <mergeCell ref="A4:O4"/>
    <mergeCell ref="A6:A7"/>
    <mergeCell ref="B6:B7"/>
    <mergeCell ref="C6:C7"/>
    <mergeCell ref="D6:D7"/>
    <mergeCell ref="E6:E7"/>
    <mergeCell ref="A10:H10"/>
    <mergeCell ref="I6:K6"/>
    <mergeCell ref="L6:O6"/>
    <mergeCell ref="A3:O3"/>
  </mergeCells>
  <phoneticPr fontId="18" type="noConversion"/>
  <pageMargins left="0.70866141732283472" right="0.70866141732283472" top="0.74803149606299213" bottom="0.74803149606299213" header="0.31496062992125984" footer="0.31496062992125984"/>
  <pageSetup paperSize="9" scale="64" fitToHeight="7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Расчет цены</vt:lpstr>
    </vt:vector>
  </TitlesOfParts>
  <Company>MoBIL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NEW2024-10</cp:lastModifiedBy>
  <cp:lastPrinted>2026-03-26T06:14:05Z</cp:lastPrinted>
  <dcterms:created xsi:type="dcterms:W3CDTF">2014-03-27T00:51:04Z</dcterms:created>
  <dcterms:modified xsi:type="dcterms:W3CDTF">2026-06-03T07:30:04Z</dcterms:modified>
</cp:coreProperties>
</file>