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Лист1!$A$1:$T$17</definedName>
  </definedNames>
  <calcPr calcId="145621"/>
</workbook>
</file>

<file path=xl/calcChain.xml><?xml version="1.0" encoding="utf-8"?>
<calcChain xmlns="http://schemas.openxmlformats.org/spreadsheetml/2006/main">
  <c r="P5" i="1" l="1"/>
  <c r="N5" i="1"/>
  <c r="O5" i="1" l="1"/>
  <c r="P6" i="1" s="1"/>
  <c r="M7" i="1" s="1"/>
  <c r="M5" i="1"/>
  <c r="J5" i="1"/>
  <c r="K5" i="1" s="1"/>
  <c r="L5" i="1" s="1"/>
  <c r="O3" i="3" l="1"/>
  <c r="P3" i="3" s="1"/>
  <c r="M3" i="3"/>
  <c r="J3" i="3"/>
  <c r="K3" i="3" s="1"/>
  <c r="L3" i="3" s="1"/>
</calcChain>
</file>

<file path=xl/sharedStrings.xml><?xml version="1.0" encoding="utf-8"?>
<sst xmlns="http://schemas.openxmlformats.org/spreadsheetml/2006/main" count="34" uniqueCount="33">
  <si>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</si>
  <si>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</si>
  <si>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</si>
  <si>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</si>
  <si>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</si>
  <si>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</si>
  <si>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</si>
  <si>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</si>
  <si>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</si>
  <si>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</si>
  <si>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</si>
  <si>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</si>
  <si>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</si>
  <si>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</si>
  <si>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</si>
  <si>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</si>
  <si>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</si>
  <si>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</si>
  <si>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</si>
  <si>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 xml:space="preserve">Рассчет Н(М)ЦК, ЦКЕП проверил: </t>
  </si>
  <si>
    <t xml:space="preserve">Рассчет Н(М)ЦК, ЦКЕП произвел: </t>
  </si>
  <si>
    <t>Мясо свинины в тушах и полутушах</t>
  </si>
  <si>
    <t>кг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</si>
  <si>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</si>
  <si>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</si>
  <si>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</si>
  <si>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</si>
  <si>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 xml:space="preserve">Исполнитель № 1 </t>
  </si>
  <si>
    <t xml:space="preserve">Исполнитель № 2 </t>
  </si>
  <si>
    <t xml:space="preserve">Исполнитель     № 3 </t>
  </si>
  <si>
    <t>шт</t>
  </si>
  <si>
    <t>Диск оптический</t>
  </si>
  <si>
    <r>
      <t xml:space="preserve">Вывод: Проведенное исследование на основании предоставленных коммерческих предложений от трех потенциальных Поставщиков: Поставщик №1-37 619,40 руб., Поставщик №2 – 38 200,00  руб., Поставщик №3 – 38 590,00 </t>
    </r>
    <r>
      <rPr>
        <sz val="12"/>
        <rFont val="Times New Roman"/>
        <family val="1"/>
        <charset val="204"/>
      </rPr>
      <t>ру</t>
    </r>
    <r>
      <rPr>
        <sz val="12"/>
        <color indexed="8"/>
        <rFont val="Times New Roman"/>
        <family val="1"/>
        <charset val="204"/>
      </rPr>
      <t>б., позволяет определить начальную (максимальную) цену на поставку дисков оптических, Н(М)ЦК составит 37 619,40 руб. Учитывая, что цена контракта, предложенная Поставщиком №1, ниже Н(М)ЦК и цен контрактов, предложенных другими Поставщиками, Государственным заказчиком, на основании пункта 4 части 1 статьи 93 Федерального закона, принято решение о размещении заказа на поставку дисков оптических для нужд ФКУ БМТиВС УФСИН России по Волгоградской области, у единственного поставщика через Единый агрегатор торговли "Березка" на сумму__________руб.В ходе закупочной сессии цена контракта составила  _________ руб. При этом цена контракта, заключаемого с единственным исполнителем в лице ________________ (победитель закупочной сессии), составит ___________ (_____________________________) руб. ______ коп. с учетом других обязательных платежей.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</si>
</sst>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 wrapText="1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16" fillId="0" borderId="7" xfId="0" applyNumberFormat="1" applyFont="1" applyBorder="1" applyAlignment="1" applyProtection="1">
      <alignment horizontal="center" vertical="center" wrapText="1"/>
      <protection locked="0"/>
    </xf>
    <xf numFmtId="2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7" xfId="0" applyNumberFormat="1" applyFont="1" applyBorder="1" applyAlignment="1" applyProtection="1">
      <alignment horizontal="center" vertical="center" wrapText="1"/>
      <protection locked="0"/>
    </xf>
    <xf numFmtId="2" fontId="7" fillId="0" borderId="7" xfId="0" applyNumberFormat="1" applyFont="1" applyBorder="1" applyAlignment="1" applyProtection="1">
      <alignment horizontal="center" vertical="center" wrapText="1"/>
      <protection locked="0"/>
    </xf>
    <xf numFmtId="4" fontId="6" fillId="0" borderId="7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9" fillId="0" borderId="0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3"/>
  <sheetViews>
    <sheetView tabSelected="1" view="pageBreakPreview" zoomScale="85" zoomScaleNormal="85" zoomScaleSheetLayoutView="85" workbookViewId="0">
      <selection activeCell="P6" sqref="P6"/>
    </sheetView>
  </sheetViews>
  <sheetFormatPr defaultRowHeight="15" x14ac:dyDescent="0.2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2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9.7109375" bestFit="1" customWidth="1"/>
    <col min="16" max="16" width="12.5703125" customWidth="1"/>
  </cols>
  <sheetData>
    <row r="1" spans="1:20" s="17" customFormat="1" ht="37.5" customHeight="1" x14ac:dyDescent="0.35">
      <c r="L1" s="65" t="s">
        <v>25</v>
      </c>
      <c r="M1" s="65"/>
      <c r="N1" s="55"/>
      <c r="O1" s="55"/>
      <c r="P1" s="55"/>
    </row>
    <row r="2" spans="1:20" s="18" customFormat="1" ht="19.5" x14ac:dyDescent="0.35">
      <c r="B2" s="18" t="s">
        <v>18</v>
      </c>
      <c r="N2" s="19"/>
      <c r="O2" s="19"/>
      <c r="P2" s="19"/>
    </row>
    <row r="3" spans="1:20" ht="15" customHeight="1" x14ac:dyDescent="0.25">
      <c r="A3" s="59" t="s">
        <v>0</v>
      </c>
      <c r="B3" s="60" t="s">
        <v>1</v>
      </c>
      <c r="C3" s="60" t="s">
        <v>2</v>
      </c>
      <c r="D3" s="60" t="s">
        <v>3</v>
      </c>
      <c r="E3" s="56" t="s">
        <v>4</v>
      </c>
      <c r="F3" s="57"/>
      <c r="G3" s="57"/>
      <c r="H3" s="57"/>
      <c r="I3" s="58"/>
      <c r="J3" s="61" t="s">
        <v>5</v>
      </c>
      <c r="K3" s="61"/>
      <c r="L3" s="61"/>
      <c r="M3" s="62" t="s">
        <v>6</v>
      </c>
      <c r="N3" s="63"/>
      <c r="O3" s="63"/>
      <c r="P3" s="64"/>
    </row>
    <row r="4" spans="1:20" ht="189" customHeight="1" x14ac:dyDescent="0.25">
      <c r="A4" s="59"/>
      <c r="B4" s="60"/>
      <c r="C4" s="60"/>
      <c r="D4" s="60"/>
      <c r="E4" s="8" t="s">
        <v>27</v>
      </c>
      <c r="F4" s="8" t="s">
        <v>28</v>
      </c>
      <c r="G4" s="8" t="s">
        <v>29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20" ht="68.25" customHeight="1" x14ac:dyDescent="0.25">
      <c r="A5" s="35">
        <v>1</v>
      </c>
      <c r="B5" s="42" t="s">
        <v>31</v>
      </c>
      <c r="C5" s="36" t="s">
        <v>30</v>
      </c>
      <c r="D5" s="46">
        <v>500</v>
      </c>
      <c r="E5" s="39">
        <v>75.239999999999995</v>
      </c>
      <c r="F5" s="39">
        <v>76.400000000000006</v>
      </c>
      <c r="G5" s="39">
        <v>77.180000000000007</v>
      </c>
      <c r="H5" s="38"/>
      <c r="I5" s="37"/>
      <c r="J5" s="43">
        <f>AVERAGE(E5:I5)</f>
        <v>76.273333333333326</v>
      </c>
      <c r="K5" s="43">
        <f t="shared" ref="K5" si="0">SQRT((SUM(IF(E5&gt;0,POWER(E5-J5,2),0),IF(F5&gt;0,POWER(F5-J5,2),0),IF(G5&gt;0,POWER(G5-J5,2),0),IF(H5&gt;0,POWER(H5-J5,2),0),IF(I5&gt;0,POWER(I5-J5,2),0),))/(COUNTA(E5:I5)-1))</f>
        <v>0.97618304294499281</v>
      </c>
      <c r="L5" s="44">
        <f t="shared" ref="L5" si="1">K5/J5*100</f>
        <v>1.2798484087208193</v>
      </c>
      <c r="M5" s="45">
        <f>((D5/COUNTA(E5:I5))*(SUM(E5:I5)))</f>
        <v>38136.666666666664</v>
      </c>
      <c r="N5" s="40">
        <f>E5</f>
        <v>75.239999999999995</v>
      </c>
      <c r="O5" s="40">
        <f>N5</f>
        <v>75.239999999999995</v>
      </c>
      <c r="P5" s="47">
        <f>D5*E5</f>
        <v>37620</v>
      </c>
    </row>
    <row r="6" spans="1:20" ht="54.75" customHeight="1" x14ac:dyDescent="0.25">
      <c r="A6" s="51" t="s">
        <v>26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39">
        <f>SUM(P5:P5)</f>
        <v>37620</v>
      </c>
      <c r="Q6" s="34"/>
      <c r="R6" s="34"/>
    </row>
    <row r="7" spans="1:20" s="1" customFormat="1" ht="15.75" customHeight="1" x14ac:dyDescent="0.25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32">
        <f>P6</f>
        <v>37620</v>
      </c>
      <c r="N7" s="41" t="s">
        <v>24</v>
      </c>
      <c r="O7" s="33"/>
      <c r="P7" s="33"/>
      <c r="Q7" s="33"/>
      <c r="R7" s="33"/>
    </row>
    <row r="8" spans="1:20" s="1" customFormat="1" ht="100.5" customHeight="1" x14ac:dyDescent="0.25">
      <c r="A8" s="54" t="s">
        <v>32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s="1" customFormat="1" ht="91.15" customHeight="1" x14ac:dyDescent="0.25">
      <c r="A9" s="48" t="s">
        <v>16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1:20" s="1" customFormat="1" ht="15.75" customHeight="1" x14ac:dyDescent="0.25">
      <c r="A10" s="50" t="s">
        <v>20</v>
      </c>
      <c r="B10" s="50"/>
      <c r="C10" s="50"/>
      <c r="D10" s="50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  <c r="R10" s="10"/>
    </row>
    <row r="11" spans="1:20" ht="15.6" customHeight="1" x14ac:dyDescent="0.25">
      <c r="A11" s="50"/>
      <c r="B11" s="50"/>
      <c r="C11" s="50"/>
      <c r="D11" s="50"/>
      <c r="E11" s="9"/>
      <c r="F11" s="11"/>
      <c r="G11" s="12"/>
      <c r="H11" s="49"/>
      <c r="I11" s="49"/>
      <c r="J11" s="49"/>
      <c r="K11" s="49"/>
      <c r="L11" s="13"/>
      <c r="M11" s="13"/>
      <c r="N11" s="13"/>
      <c r="O11" s="13"/>
      <c r="P11" s="13"/>
      <c r="Q11" s="13"/>
      <c r="R11" s="13"/>
    </row>
    <row r="12" spans="1:20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20"/>
      <c r="L12" s="13"/>
      <c r="M12" s="13"/>
      <c r="N12" s="13"/>
      <c r="O12" s="13"/>
      <c r="P12" s="13"/>
      <c r="Q12" s="13"/>
      <c r="R12" s="13"/>
    </row>
    <row r="13" spans="1:20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R13" s="13"/>
    </row>
    <row r="14" spans="1:20" s="1" customFormat="1" ht="15.75" customHeight="1" x14ac:dyDescent="0.25">
      <c r="A14" s="50" t="s">
        <v>19</v>
      </c>
      <c r="B14" s="50"/>
      <c r="C14" s="50"/>
      <c r="D14" s="50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  <c r="R14" s="10"/>
    </row>
    <row r="15" spans="1:20" s="1" customFormat="1" ht="15.75" customHeight="1" x14ac:dyDescent="0.25">
      <c r="A15" s="50"/>
      <c r="B15" s="50"/>
      <c r="C15" s="50"/>
      <c r="D15" s="50"/>
      <c r="E15" s="9"/>
      <c r="F15" s="11"/>
      <c r="G15" s="12"/>
      <c r="H15" s="49"/>
      <c r="I15" s="49"/>
      <c r="J15" s="49"/>
      <c r="K15" s="49"/>
      <c r="L15" s="13"/>
      <c r="M15" s="13"/>
      <c r="N15" s="13"/>
      <c r="O15" s="13"/>
      <c r="P15" s="13"/>
      <c r="Q15" s="13"/>
      <c r="R15" s="13"/>
    </row>
    <row r="16" spans="1:20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  <c r="R16" s="10"/>
    </row>
    <row r="17" spans="1:18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  <c r="R17" s="10"/>
    </row>
    <row r="18" spans="1:18" s="1" customFormat="1" x14ac:dyDescent="0.25"/>
    <row r="19" spans="1:18" s="1" customFormat="1" x14ac:dyDescent="0.25"/>
    <row r="20" spans="1:18" s="1" customFormat="1" ht="15.75" x14ac:dyDescent="0.25">
      <c r="A20" s="7"/>
      <c r="B20" s="7"/>
    </row>
    <row r="21" spans="1:18" s="1" customFormat="1" ht="15.75" x14ac:dyDescent="0.25">
      <c r="A21" s="7"/>
      <c r="B21" s="7"/>
      <c r="E21" s="7"/>
      <c r="F21" s="7"/>
      <c r="G21" s="7"/>
    </row>
    <row r="22" spans="1:18" s="1" customFormat="1" ht="15.75" x14ac:dyDescent="0.25">
      <c r="A22" s="7"/>
      <c r="B22" s="7"/>
      <c r="C22" s="7"/>
      <c r="E22" s="7"/>
      <c r="F22" s="7"/>
      <c r="G22" s="7"/>
    </row>
    <row r="23" spans="1:18" s="1" customFormat="1" x14ac:dyDescent="0.25"/>
    <row r="24" spans="1:18" s="1" customFormat="1" x14ac:dyDescent="0.25"/>
    <row r="25" spans="1:18" s="1" customFormat="1" x14ac:dyDescent="0.25"/>
    <row r="26" spans="1:18" s="1" customFormat="1" x14ac:dyDescent="0.25"/>
    <row r="27" spans="1:18" s="1" customFormat="1" x14ac:dyDescent="0.25"/>
    <row r="28" spans="1:18" s="1" customFormat="1" x14ac:dyDescent="0.25"/>
    <row r="29" spans="1:18" s="1" customFormat="1" x14ac:dyDescent="0.25"/>
    <row r="30" spans="1:18" s="1" customFormat="1" x14ac:dyDescent="0.25"/>
    <row r="31" spans="1:18" s="1" customFormat="1" x14ac:dyDescent="0.25"/>
    <row r="32" spans="1:1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6:O6"/>
    <mergeCell ref="A8:T8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A7:L7"/>
    <mergeCell ref="A9:R9"/>
    <mergeCell ref="H11:K11"/>
    <mergeCell ref="H15:K15"/>
    <mergeCell ref="A10:D11"/>
    <mergeCell ref="A14:D15"/>
  </mergeCells>
  <pageMargins left="0.25" right="0.25" top="0.75" bottom="0.75" header="0.3" footer="0.3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"/>
  <sheetViews>
    <sheetView workbookViewId="0">
      <selection activeCell="J3" sqref="J3"/>
    </sheetView>
  </sheetViews>
  <sheetFormatPr defaultRowHeight="15" x14ac:dyDescent="0.25"/>
  <sheetData>
    <row r="3" spans="1:16" ht="95.25" customHeight="1" x14ac:dyDescent="0.25">
      <c r="A3" s="22">
        <v>1</v>
      </c>
      <c r="B3" s="21" t="s">
        <v>21</v>
      </c>
      <c r="C3" s="23" t="s">
        <v>22</v>
      </c>
      <c r="D3" s="24">
        <v>12678</v>
      </c>
      <c r="E3" s="25">
        <v>67</v>
      </c>
      <c r="F3" s="25">
        <v>70</v>
      </c>
      <c r="G3" s="26">
        <v>80</v>
      </c>
      <c r="H3" s="27"/>
      <c r="I3" s="27"/>
      <c r="J3" s="28">
        <f t="shared" ref="J3" si="0">AVERAGE(E3:I3)</f>
        <v>72.333333333333329</v>
      </c>
      <c r="K3" s="29">
        <f t="shared" ref="K3" si="1">SQRT((SUM(IF(E3&gt;0,POWER(E3-J3,2),0),IF(F3&gt;0,POWER(F3-J3,2),0),IF(G3&gt;0,POWER(G3-J3,2),0),IF(H3&gt;0,POWER(H3-J3,2),0),IF(I3&gt;0,POWER(I3-J3,2),0),))/(COUNTA(E3:I3)-1))</f>
        <v>6.8068592855540455</v>
      </c>
      <c r="L3" s="29">
        <f t="shared" ref="L3" si="2">K3/J3*100</f>
        <v>9.4104045422406166</v>
      </c>
      <c r="M3" s="30">
        <f t="shared" ref="M3" si="3">((D3/COUNTA(E3:I3))*(SUM(E3:I3)))</f>
        <v>917042</v>
      </c>
      <c r="N3" s="31">
        <v>193</v>
      </c>
      <c r="O3" s="30">
        <f>ROUNDUP(N3,2)</f>
        <v>193</v>
      </c>
      <c r="P3" s="30">
        <f t="shared" ref="P3" si="4">O3*D3</f>
        <v>2446854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2026-08-17T09:50:02Z</cp:lastPrinted>
  <dcterms:created xsi:type="dcterms:W3CDTF">2014-04-01T09:50:37Z</dcterms:created>
  <dcterms:modified xsi:type="dcterms:W3CDTF">2026-08-18T08:17:53Z</dcterms:modified>
</cp:coreProperties>
</file>