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расходники для мфу" sheetId="3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M14" i="3" l="1"/>
  <c r="L11" i="3"/>
  <c r="M11" i="3"/>
  <c r="M12" i="3"/>
  <c r="N12" i="3" s="1"/>
  <c r="L12" i="3"/>
  <c r="N11" i="3"/>
  <c r="L13" i="3" l="1"/>
  <c r="M13" i="3"/>
  <c r="N13" i="3" l="1"/>
</calcChain>
</file>

<file path=xl/sharedStrings.xml><?xml version="1.0" encoding="utf-8"?>
<sst xmlns="http://schemas.openxmlformats.org/spreadsheetml/2006/main" count="36" uniqueCount="31">
  <si>
    <t>ОБОСНОВАНИЕ НАЧАЛЬНОЙ (МАКСИМАЛЬНОЙ) ЦЕНЫ  КОНТРАКТА</t>
  </si>
  <si>
    <t>Обоснование выбранного метода обоснования начальной (максимальной) цены контракта: метод сопоставимых рыночных цен (анализа рынка) является приоритетным для определения  и обоснования начальной (максимальной) цены контракта</t>
  </si>
  <si>
    <t>№ п/п</t>
  </si>
  <si>
    <t>Объект закупки</t>
  </si>
  <si>
    <t>Ед. изм.</t>
  </si>
  <si>
    <t>Количество</t>
  </si>
  <si>
    <t>Основные характеристики объекта закупки</t>
  </si>
  <si>
    <t>Количество источников ценовой информации</t>
  </si>
  <si>
    <t>Цены поставщиков (исполнителей, подрядчиков), рублей</t>
  </si>
  <si>
    <t>Коэффициент вариации</t>
  </si>
  <si>
    <t>Средняя цена за шт., руб.</t>
  </si>
  <si>
    <t>Расчет начальной (максимальной) цены по позиции*</t>
  </si>
  <si>
    <t xml:space="preserve">Данные  единого реестра контрактов </t>
  </si>
  <si>
    <t>нет данных</t>
  </si>
  <si>
    <t xml:space="preserve">Начальная (максимальная) цена контракта, руб. </t>
  </si>
  <si>
    <t>* Расчет начальной (максимальной) цены по позиции производится по формуле:</t>
  </si>
  <si>
    <r>
      <t xml:space="preserve"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2"/>
        <rFont val="Times New Roman"/>
        <family val="1"/>
        <charset val="204"/>
      </rPr>
      <t>ц</t>
    </r>
    <r>
      <rPr>
        <i/>
        <sz val="8"/>
        <rFont val="Times New Roman"/>
        <family val="1"/>
        <charset val="204"/>
      </rPr>
      <t>i</t>
    </r>
    <r>
      <rPr>
        <i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- цена единицы товара, работ и услуг</t>
    </r>
  </si>
  <si>
    <t>шт</t>
  </si>
  <si>
    <t xml:space="preserve">Используемый метод определения начальной (максимальной) цены контракта: метод сопоставления рыночных цен. При обосновании НМЦК применен метод сопоставимых рыночных цен (анализ рынка) с учетом особенностей, установленных пп. "в" п. 7 Постановления Правительства РФ № 1875.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</si>
  <si>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"Поставка расходных материалов для офисной техники(взамен вышедших из строя)"</t>
  </si>
  <si>
    <t>Ролик захвата бумаги из верхнего лотка принтера/МФУ   (ОКПД2: 28.23.25.000)</t>
  </si>
  <si>
    <t>Тип: Запчасть для принтера, МФУ      Тип запчасти: ролики
Модель: RL1-1442, RL1-1443, RL1-2593 Назначение- для лазерных принтеров
Состояние: новый 
Ресурс 60000
Количество в упаковке, шт 1</t>
  </si>
  <si>
    <t>Смазка моликотовая для термопленок    (ОКПД2: 20.59.41.)</t>
  </si>
  <si>
    <t>Смазка моликотовая для термопленок, пластиковых шестеренок универсальная NEHA шприц 2 гр.</t>
  </si>
  <si>
    <t>Тип: Запчасть для принтера, МФУ      Тип запчасти: ролики
Модель: RL1-0540
Назначение-для лазерных принтеров
Состояние: новый 
Ресурс не менее 50000
Количество в упаковке, шт 1</t>
  </si>
  <si>
    <t>Дата подготовки обоснования начальной (максимальной) цены контракта: 26.05.2026 г.</t>
  </si>
  <si>
    <t>Коммерческое предложение № 1 (исх. № 21391 от 26.05.2026)</t>
  </si>
  <si>
    <t>Коммерческое предложение № 2 (исх. № 24814 от 26.05.2026)</t>
  </si>
  <si>
    <t>Коммерческое предложение № 3 (исх. № 36365 от 26.05.2026)</t>
  </si>
  <si>
    <t>Коммерческое предложение № 4 (исх. № 23531 от 26.05.2026)</t>
  </si>
  <si>
    <t xml:space="preserve">      Для определения цены контракта использовалась общедоступная информация о рыночных ценах на поставку расходных материалов и комплектующих для принтеров и мфу , содержащаяся в коммерческих предложениях, рекламе, прайс-листах (ч.18 ст.22 44-ФЗ).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</si>
</sst>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2" fillId="0" borderId="0" xfId="0" applyFont="1"/>
    <xf numFmtId="0" fontId="0" fillId="0" borderId="0" xfId="0" applyFill="1"/>
    <xf numFmtId="0" fontId="3" fillId="0" borderId="0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17</xdr:row>
      <xdr:rowOff>57150</xdr:rowOff>
    </xdr:from>
    <xdr:to>
      <xdr:col>3</xdr:col>
      <xdr:colOff>590550</xdr:colOff>
      <xdr:row>19</xdr:row>
      <xdr:rowOff>133350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7581900"/>
          <a:ext cx="2457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26"/>
  <sheetViews>
    <sheetView tabSelected="1" zoomScaleNormal="100" workbookViewId="0">
      <selection activeCell="E13" sqref="E13"/>
    </sheetView>
  </sheetViews>
  <sheetFormatPr defaultRowHeight="12.75" x14ac:dyDescent="0.2"/>
  <cols>
    <col min="1" max="1" width="5.42578125" customWidth="1"/>
    <col min="2" max="2" width="29" customWidth="1"/>
    <col min="3" max="3" width="5.5703125" customWidth="1"/>
    <col min="4" max="4" width="7.28515625" customWidth="1"/>
    <col min="5" max="5" width="33" customWidth="1"/>
    <col min="6" max="6" width="6.5703125" customWidth="1"/>
    <col min="7" max="10" width="7.85546875" customWidth="1"/>
    <col min="11" max="11" width="8" customWidth="1"/>
    <col min="12" max="12" width="7.85546875" customWidth="1"/>
    <col min="13" max="13" width="8.28515625" customWidth="1"/>
    <col min="14" max="14" width="13.7109375" customWidth="1"/>
    <col min="15" max="15" width="9.140625" hidden="1" customWidth="1"/>
    <col min="16" max="16" width="0.140625" customWidth="1"/>
    <col min="17" max="17" width="9.140625" hidden="1" customWidth="1"/>
  </cols>
  <sheetData>
    <row r="1" spans="1:19" ht="15.75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9" ht="15.75" x14ac:dyDescent="0.25">
      <c r="A2" s="38" t="s">
        <v>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9" ht="6.75" customHeight="1" x14ac:dyDescent="0.25">
      <c r="A3" s="16"/>
      <c r="B3" s="16"/>
      <c r="C3" s="16"/>
      <c r="D3" s="16"/>
      <c r="E3" s="16"/>
      <c r="F3" s="16"/>
      <c r="G3" s="16"/>
      <c r="H3" s="1"/>
      <c r="I3" s="1"/>
      <c r="J3" s="1"/>
      <c r="K3" s="16"/>
      <c r="L3" s="16"/>
      <c r="M3" s="16"/>
      <c r="N3" s="16"/>
    </row>
    <row r="4" spans="1:19" ht="15.75" x14ac:dyDescent="0.2">
      <c r="A4" s="39" t="s">
        <v>25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9" ht="37.5" customHeight="1" x14ac:dyDescent="0.2">
      <c r="A5" s="22" t="s">
        <v>18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9" ht="33" customHeight="1" x14ac:dyDescent="0.2">
      <c r="A6" s="22" t="s">
        <v>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9" ht="11.25" customHeight="1" x14ac:dyDescent="0.2"/>
    <row r="8" spans="1:19" ht="30.75" customHeight="1" x14ac:dyDescent="0.2">
      <c r="A8" s="32" t="s">
        <v>2</v>
      </c>
      <c r="B8" s="32" t="s">
        <v>3</v>
      </c>
      <c r="C8" s="35" t="s">
        <v>4</v>
      </c>
      <c r="D8" s="32" t="s">
        <v>5</v>
      </c>
      <c r="E8" s="32" t="s">
        <v>6</v>
      </c>
      <c r="F8" s="29" t="s">
        <v>7</v>
      </c>
      <c r="G8" s="26" t="s">
        <v>8</v>
      </c>
      <c r="H8" s="27"/>
      <c r="I8" s="27"/>
      <c r="J8" s="27"/>
      <c r="K8" s="28"/>
      <c r="L8" s="29" t="s">
        <v>9</v>
      </c>
      <c r="M8" s="30" t="s">
        <v>10</v>
      </c>
      <c r="N8" s="32" t="s">
        <v>11</v>
      </c>
    </row>
    <row r="9" spans="1:19" ht="165.75" customHeight="1" x14ac:dyDescent="0.2">
      <c r="A9" s="32"/>
      <c r="B9" s="32"/>
      <c r="C9" s="36"/>
      <c r="D9" s="32"/>
      <c r="E9" s="32"/>
      <c r="F9" s="29"/>
      <c r="G9" s="18" t="s">
        <v>26</v>
      </c>
      <c r="H9" s="18" t="s">
        <v>27</v>
      </c>
      <c r="I9" s="18" t="s">
        <v>28</v>
      </c>
      <c r="J9" s="18" t="s">
        <v>29</v>
      </c>
      <c r="K9" s="17" t="s">
        <v>12</v>
      </c>
      <c r="L9" s="29"/>
      <c r="M9" s="31"/>
      <c r="N9" s="32"/>
      <c r="S9" s="11"/>
    </row>
    <row r="10" spans="1:19" x14ac:dyDescent="0.2">
      <c r="A10" s="15">
        <v>1</v>
      </c>
      <c r="B10" s="2">
        <v>2</v>
      </c>
      <c r="C10" s="15">
        <v>3</v>
      </c>
      <c r="D10" s="2">
        <v>4</v>
      </c>
      <c r="E10" s="15">
        <v>5</v>
      </c>
      <c r="F10" s="2">
        <v>6</v>
      </c>
      <c r="G10" s="14">
        <v>7</v>
      </c>
      <c r="H10" s="2">
        <v>8</v>
      </c>
      <c r="I10" s="15">
        <v>9</v>
      </c>
      <c r="J10" s="15">
        <v>10</v>
      </c>
      <c r="K10" s="15">
        <v>11</v>
      </c>
      <c r="L10" s="2">
        <v>12</v>
      </c>
      <c r="M10" s="2">
        <v>13</v>
      </c>
      <c r="N10" s="15">
        <v>14</v>
      </c>
      <c r="S10" s="12"/>
    </row>
    <row r="11" spans="1:19" ht="89.25" x14ac:dyDescent="0.2">
      <c r="A11" s="19">
        <v>1</v>
      </c>
      <c r="B11" s="2" t="s">
        <v>20</v>
      </c>
      <c r="C11" s="19" t="s">
        <v>17</v>
      </c>
      <c r="D11" s="2">
        <v>5</v>
      </c>
      <c r="E11" s="13" t="s">
        <v>21</v>
      </c>
      <c r="F11" s="2">
        <v>4</v>
      </c>
      <c r="G11" s="3">
        <v>337.92</v>
      </c>
      <c r="H11" s="3">
        <v>332.64</v>
      </c>
      <c r="I11" s="4">
        <v>340.56</v>
      </c>
      <c r="J11" s="4">
        <v>343.2</v>
      </c>
      <c r="K11" s="5" t="s">
        <v>13</v>
      </c>
      <c r="L11" s="6">
        <f>STDEVA(G11:J11)/(SUM(G11:J11)/COUNTIF(G11:J11,"&gt;0"))</f>
        <v>1.3316375264404941E-2</v>
      </c>
      <c r="M11" s="4">
        <f>ROUND((G11+H11+I11+J11)/F11,2)</f>
        <v>338.58</v>
      </c>
      <c r="N11" s="5">
        <f>M11*D11</f>
        <v>1692.8999999999999</v>
      </c>
      <c r="S11" s="12"/>
    </row>
    <row r="12" spans="1:19" ht="97.5" customHeight="1" x14ac:dyDescent="0.2">
      <c r="A12" s="19">
        <v>2</v>
      </c>
      <c r="B12" s="2" t="s">
        <v>20</v>
      </c>
      <c r="C12" s="19" t="s">
        <v>17</v>
      </c>
      <c r="D12" s="2">
        <v>5</v>
      </c>
      <c r="E12" s="13" t="s">
        <v>24</v>
      </c>
      <c r="F12" s="2">
        <v>4</v>
      </c>
      <c r="G12" s="3">
        <v>295.68</v>
      </c>
      <c r="H12" s="3">
        <v>291.06</v>
      </c>
      <c r="I12" s="4">
        <v>297.99</v>
      </c>
      <c r="J12" s="4">
        <v>300.3</v>
      </c>
      <c r="K12" s="5" t="s">
        <v>13</v>
      </c>
      <c r="L12" s="6">
        <f>STDEVA(G12:J12)/(SUM(G12:J12)/COUNTIF(G12:J12,"&gt;0"))</f>
        <v>1.3316375264404949E-2</v>
      </c>
      <c r="M12" s="4">
        <f>ROUND((G12+H12+I12+J12)/F12,2)</f>
        <v>296.26</v>
      </c>
      <c r="N12" s="5">
        <f>M12*D12</f>
        <v>1481.3</v>
      </c>
      <c r="S12" s="12"/>
    </row>
    <row r="13" spans="1:19" ht="51" customHeight="1" x14ac:dyDescent="0.2">
      <c r="A13" s="15">
        <v>1</v>
      </c>
      <c r="B13" s="2" t="s">
        <v>22</v>
      </c>
      <c r="C13" s="15" t="s">
        <v>17</v>
      </c>
      <c r="D13" s="2">
        <v>10</v>
      </c>
      <c r="E13" s="13" t="s">
        <v>23</v>
      </c>
      <c r="F13" s="2">
        <v>4</v>
      </c>
      <c r="G13" s="3">
        <v>328.96</v>
      </c>
      <c r="H13" s="3">
        <v>323.82</v>
      </c>
      <c r="I13" s="4">
        <v>331.53</v>
      </c>
      <c r="J13" s="4">
        <v>334.1</v>
      </c>
      <c r="K13" s="5" t="s">
        <v>13</v>
      </c>
      <c r="L13" s="6">
        <f>STDEVA(G13:J13)/(SUM(G13:J13)/COUNTIF(G13:J13,"&gt;0"))</f>
        <v>1.331637526440496E-2</v>
      </c>
      <c r="M13" s="4">
        <f>ROUND((G13+H13+I13+J13)/F13,2)</f>
        <v>329.6</v>
      </c>
      <c r="N13" s="5">
        <f>M13*D13</f>
        <v>3296</v>
      </c>
      <c r="S13" s="12"/>
    </row>
    <row r="14" spans="1:19" x14ac:dyDescent="0.2">
      <c r="A14" s="33" t="s">
        <v>14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4">
        <f>N11+N12+N13</f>
        <v>6470.2</v>
      </c>
      <c r="N14" s="34"/>
    </row>
    <row r="15" spans="1:19" ht="5.25" customHeight="1" x14ac:dyDescent="0.25">
      <c r="M15" s="7"/>
      <c r="N15" s="8"/>
    </row>
    <row r="16" spans="1:19" ht="15.75" x14ac:dyDescent="0.25">
      <c r="A16" s="9" t="s">
        <v>15</v>
      </c>
      <c r="B16" s="9"/>
      <c r="H16" s="10"/>
      <c r="I16" s="10"/>
      <c r="J16" s="10"/>
    </row>
    <row r="17" spans="1:16" ht="6" customHeight="1" x14ac:dyDescent="0.2">
      <c r="G17" s="10"/>
      <c r="H17" s="10"/>
      <c r="I17" s="10"/>
      <c r="J17" s="10"/>
    </row>
    <row r="18" spans="1:16" ht="7.5" customHeight="1" x14ac:dyDescent="0.2">
      <c r="B18" s="20"/>
      <c r="C18" s="20"/>
      <c r="D18" s="20"/>
      <c r="H18" s="10"/>
      <c r="I18" s="10"/>
      <c r="J18" s="10"/>
    </row>
    <row r="19" spans="1:16" ht="12" customHeight="1" x14ac:dyDescent="0.2">
      <c r="B19" s="20"/>
      <c r="C19" s="20"/>
      <c r="D19" s="20"/>
      <c r="H19" s="10"/>
      <c r="I19" s="10"/>
      <c r="J19" s="10"/>
    </row>
    <row r="20" spans="1:16" ht="99" customHeight="1" x14ac:dyDescent="0.25">
      <c r="A20" s="21" t="s">
        <v>16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1:16" ht="6.75" customHeight="1" x14ac:dyDescent="0.2">
      <c r="H21" s="10"/>
      <c r="I21" s="10"/>
      <c r="J21" s="10"/>
    </row>
    <row r="22" spans="1:16" ht="36" customHeight="1" x14ac:dyDescent="0.2">
      <c r="A22" s="22" t="s">
        <v>30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6" ht="6.7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6" ht="15" customHeight="1" x14ac:dyDescent="0.2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6" ht="15.75" x14ac:dyDescent="0.25">
      <c r="A25" s="21"/>
      <c r="B25" s="21"/>
      <c r="C25" s="21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6" x14ac:dyDescent="0.2">
      <c r="A26" s="23"/>
      <c r="B26" s="23"/>
      <c r="C26" s="23"/>
    </row>
  </sheetData>
  <mergeCells count="22">
    <mergeCell ref="A1:N1"/>
    <mergeCell ref="A2:N2"/>
    <mergeCell ref="A4:N4"/>
    <mergeCell ref="A5:O5"/>
    <mergeCell ref="A6:O6"/>
    <mergeCell ref="G8:K8"/>
    <mergeCell ref="L8:L9"/>
    <mergeCell ref="M8:M9"/>
    <mergeCell ref="N8:N9"/>
    <mergeCell ref="A14:L14"/>
    <mergeCell ref="M14:N14"/>
    <mergeCell ref="A8:A9"/>
    <mergeCell ref="B8:B9"/>
    <mergeCell ref="C8:C9"/>
    <mergeCell ref="D8:D9"/>
    <mergeCell ref="E8:E9"/>
    <mergeCell ref="F8:F9"/>
    <mergeCell ref="B18:D19"/>
    <mergeCell ref="A20:P20"/>
    <mergeCell ref="A22:N22"/>
    <mergeCell ref="A25:C26"/>
    <mergeCell ref="A24:N24"/>
  </mergeCells>
  <printOptions horizontalCentered="1"/>
  <pageMargins left="0.39370078740157483" right="0.31496062992125984" top="0.51181102362204722" bottom="0.59055118110236227" header="0.35433070866141736" footer="0.39370078740157483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расходники для мфу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Алабужина Марина Александровна</dc:creator>
  <cp:lastModifiedBy>Алабужина Марина Александровна</cp:lastModifiedBy>
  <cp:lastPrinted>2026-03-13T06:23:58Z</cp:lastPrinted>
  <dcterms:created xsi:type="dcterms:W3CDTF">2025-04-14T08:51:09Z</dcterms:created>
  <dcterms:modified xsi:type="dcterms:W3CDTF">2026-05-26T10:14:39Z</dcterms:modified>
</cp:coreProperties>
</file>