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ыл МЧС России\Государственные контракты\закупки 2026 год\Питание аукцион и п 4 2025\"/>
    </mc:Choice>
  </mc:AlternateContent>
  <bookViews>
    <workbookView xWindow="0" yWindow="0" windowWidth="18285" windowHeight="12270"/>
  </bookViews>
  <sheets>
    <sheet name="НМЦК" sheetId="1" r:id="rId1"/>
  </sheets>
  <definedNames>
    <definedName name="_xlnm.Print_Titles" localSheetId="0">НМЦК!$7:$8</definedName>
    <definedName name="_xlnm.Print_Area" localSheetId="0">НМЦК!$A$1:$N$14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L9" i="1" l="1"/>
  <c r="M9" i="1" s="1"/>
  <c r="I9" i="1"/>
  <c r="J9" i="1" s="1"/>
  <c r="K9" i="1" s="1"/>
  <c r="N10" i="1" l="1"/>
</calcChain>
</file>

<file path=xl/sharedStrings.xml><?xml version="1.0" encoding="utf-8"?>
<sst xmlns="http://schemas.openxmlformats.org/spreadsheetml/2006/main" count="28" uniqueCount="28">
  <si>
    <t>Обоснование начальной (максимальной) цены контракта</t>
  </si>
  <si>
    <t>№ п/п</t>
  </si>
  <si>
    <t>Ед. изм</t>
  </si>
  <si>
    <t>Кол-во</t>
  </si>
  <si>
    <t>Коммерческие предложения (руб./ед.изм.)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</si>
  <si>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</si>
  <si>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</si>
  <si>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</si>
  <si>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</si>
  <si>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Н(М)ЦК контракта с учетом количества товара (руб.)</t>
  </si>
  <si>
    <t>-</t>
  </si>
  <si>
    <t xml:space="preserve">  </t>
  </si>
  <si>
    <t>Н(М)ЦК  определяемая методом сопоставимых рыночных цен (анализа рынка)*</t>
  </si>
  <si>
    <t xml:space="preserve">Однородность совокупности значений выявленных цен, используемых в расчете Н(М)ЦК </t>
  </si>
  <si>
    <t>Наименование объекта закупки</t>
  </si>
  <si>
    <t>КП №1</t>
  </si>
  <si>
    <t>КП №2</t>
  </si>
  <si>
    <t>КП №3</t>
  </si>
  <si>
    <t>Используется информация, полученная по ранее направленным запросам заказчика о предоставлении ценовой информации от поставщиков (подрядчиков, исполнителей), осуществляющих поставку товаров (выполнение работ, оказание услуг), планируемых к закупкам.</t>
  </si>
  <si>
    <t xml:space="preserve">Используемый метод определения НМЦК : метод сопоставимых рыночных цен (анализа рынка) </t>
  </si>
  <si>
    <r>
      <t xml:space="preserve">коэффициент вариации цен V (%)           </t>
    </r>
    <r>
      <rPr>
        <i/>
        <sz val="9"/>
        <rFont val="Times New Roman"/>
        <family val="1"/>
        <charset val="204"/>
      </rPr>
      <t xml:space="preserve">                            (не должен превышать 33%)</t>
    </r>
  </si>
  <si>
    <r>
      <rPr>
        <b/>
        <sz val="7"/>
        <rFont val="Times New Roman"/>
        <family val="1"/>
        <charset val="204"/>
      </rPr>
      <t>Расчет Н(М)ЦК по формуле</t>
    </r>
    <r>
      <rPr>
        <sz val="7"/>
        <rFont val="Times New Roman"/>
        <family val="1"/>
        <charset val="204"/>
      </rPr>
      <t xml:space="preserve">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</si>
  <si>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ИТОГО</t>
  </si>
  <si>
    <t xml:space="preserve">* При определении Н(М)ЦК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
</t>
  </si>
  <si>
    <t>на оказание услуг по организации горячего питания</t>
  </si>
  <si>
    <t>усл. шт.</t>
  </si>
  <si>
    <r>
      <t>В соответствии с прилагаемым расчетом и с учетом выделенных лимитов бюджетных обязательств на 2026 год,  начальная (максимальная) цена контракта составит</t>
    </r>
    <r>
      <rPr>
        <b/>
        <sz val="16"/>
        <rFont val="Times New Roman"/>
        <family val="1"/>
        <charset val="204"/>
      </rPr>
      <t xml:space="preserve"> 599 949,00</t>
    </r>
    <r>
      <rPr>
        <b/>
        <sz val="12"/>
        <rFont val="Times New Roman"/>
        <family val="1"/>
        <charset val="204"/>
      </rPr>
      <t xml:space="preserve"> рублей.</t>
    </r>
  </si>
  <si>
    <t>Оказание услуг по организации горячего питания (в ЦУКС и специализированном отряде Главного управления МЧС России по г. Севастополю)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</si>
</sst>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26" x14ac:knownFonts="1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7"/>
      <name val="Times New Roman"/>
      <family val="1"/>
      <charset val="204"/>
    </font>
    <font>
      <sz val="7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8" fillId="0" borderId="0" xfId="0" applyFont="1"/>
    <xf numFmtId="0" fontId="12" fillId="0" borderId="0" xfId="0" applyFont="1" applyAlignment="1">
      <alignment horizontal="center" vertical="top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10" fillId="0" borderId="0" xfId="0" applyFont="1" applyAlignment="1">
      <alignment horizontal="left" wrapText="1"/>
    </xf>
    <xf numFmtId="0" fontId="12" fillId="0" borderId="0" xfId="0" applyFont="1" applyAlignment="1" applyProtection="1">
      <alignment horizontal="left" vertical="top" wrapText="1"/>
      <protection locked="0"/>
    </xf>
    <xf numFmtId="0" fontId="12" fillId="0" borderId="0" xfId="0" applyFont="1"/>
    <xf numFmtId="165" fontId="12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6" fillId="0" borderId="0" xfId="0" applyFont="1"/>
    <xf numFmtId="0" fontId="2" fillId="0" borderId="0" xfId="0" applyFont="1" applyAlignment="1" applyProtection="1">
      <alignment vertical="center"/>
      <protection locked="0"/>
    </xf>
    <xf numFmtId="0" fontId="16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6" fillId="0" borderId="0" xfId="0" applyFont="1" applyAlignment="1">
      <alignment horizontal="right"/>
    </xf>
    <xf numFmtId="0" fontId="18" fillId="0" borderId="0" xfId="0" applyFont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textRotation="90" wrapText="1"/>
    </xf>
    <xf numFmtId="0" fontId="9" fillId="0" borderId="2" xfId="0" applyFont="1" applyFill="1" applyBorder="1" applyAlignment="1">
      <alignment horizontal="center" vertical="center" textRotation="90" wrapText="1"/>
    </xf>
    <xf numFmtId="0" fontId="21" fillId="0" borderId="2" xfId="0" applyFont="1" applyFill="1" applyBorder="1" applyAlignment="1">
      <alignment horizontal="center" vertical="top" wrapText="1"/>
    </xf>
    <xf numFmtId="0" fontId="24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2" fontId="19" fillId="0" borderId="2" xfId="0" applyNumberFormat="1" applyFont="1" applyBorder="1" applyAlignment="1">
      <alignment horizontal="center" vertical="center" wrapText="1"/>
    </xf>
    <xf numFmtId="2" fontId="17" fillId="0" borderId="6" xfId="0" applyNumberFormat="1" applyFont="1" applyFill="1" applyBorder="1" applyAlignment="1">
      <alignment horizontal="center" vertical="center"/>
    </xf>
    <xf numFmtId="2" fontId="17" fillId="0" borderId="2" xfId="0" applyNumberFormat="1" applyFont="1" applyFill="1" applyBorder="1" applyAlignment="1">
      <alignment horizontal="center" vertical="center"/>
    </xf>
    <xf numFmtId="4" fontId="11" fillId="0" borderId="2" xfId="0" applyNumberFormat="1" applyFont="1" applyFill="1" applyBorder="1" applyAlignment="1">
      <alignment horizontal="center" vertical="top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2" fontId="14" fillId="0" borderId="0" xfId="0" applyNumberFormat="1" applyFont="1" applyFill="1" applyAlignment="1">
      <alignment horizontal="center" vertical="center" wrapText="1"/>
    </xf>
    <xf numFmtId="2" fontId="11" fillId="0" borderId="0" xfId="0" applyNumberFormat="1" applyFont="1" applyFill="1" applyAlignment="1">
      <alignment horizontal="center" vertical="center" wrapText="1"/>
    </xf>
    <xf numFmtId="164" fontId="13" fillId="0" borderId="0" xfId="0" applyNumberFormat="1" applyFont="1" applyFill="1" applyAlignment="1">
      <alignment horizontal="center" vertical="center" wrapText="1"/>
    </xf>
    <xf numFmtId="164" fontId="13" fillId="0" borderId="0" xfId="0" applyNumberFormat="1" applyFont="1" applyFill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 applyProtection="1">
      <alignment wrapText="1"/>
      <protection locked="0"/>
    </xf>
    <xf numFmtId="164" fontId="13" fillId="0" borderId="8" xfId="0" applyNumberFormat="1" applyFont="1" applyFill="1" applyBorder="1" applyAlignment="1">
      <alignment horizontal="right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justify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textRotation="90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7</xdr:row>
      <xdr:rowOff>740228</xdr:rowOff>
    </xdr:from>
    <xdr:to>
      <xdr:col>11</xdr:col>
      <xdr:colOff>0</xdr:colOff>
      <xdr:row>7</xdr:row>
      <xdr:rowOff>1092653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50779" y="3260271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759279</xdr:colOff>
      <xdr:row>7</xdr:row>
      <xdr:rowOff>537482</xdr:rowOff>
    </xdr:from>
    <xdr:to>
      <xdr:col>9</xdr:col>
      <xdr:colOff>986518</xdr:colOff>
      <xdr:row>7</xdr:row>
      <xdr:rowOff>975632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89422" y="30575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130795</xdr:colOff>
      <xdr:row>7</xdr:row>
      <xdr:rowOff>993853</xdr:rowOff>
    </xdr:from>
    <xdr:to>
      <xdr:col>11</xdr:col>
      <xdr:colOff>1616695</xdr:colOff>
      <xdr:row>7</xdr:row>
      <xdr:rowOff>1355803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008220" y="3508453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459988</xdr:colOff>
      <xdr:row>7</xdr:row>
      <xdr:rowOff>926945</xdr:rowOff>
    </xdr:from>
    <xdr:to>
      <xdr:col>11</xdr:col>
      <xdr:colOff>593338</xdr:colOff>
      <xdr:row>7</xdr:row>
      <xdr:rowOff>1126970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337413" y="3441545"/>
          <a:ext cx="13335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O20"/>
  <sheetViews>
    <sheetView tabSelected="1" zoomScale="85" zoomScaleNormal="85" zoomScaleSheetLayoutView="100" workbookViewId="0">
      <selection activeCell="B10" sqref="B10"/>
    </sheetView>
  </sheetViews>
  <sheetFormatPr defaultRowHeight="12.75" x14ac:dyDescent="0.2"/>
  <cols>
    <col min="1" max="1" width="5" style="3" customWidth="1"/>
    <col min="2" max="2" width="53" style="3" customWidth="1"/>
    <col min="3" max="3" width="8" style="3" customWidth="1"/>
    <col min="4" max="4" width="8.140625" style="3" customWidth="1"/>
    <col min="5" max="5" width="10.42578125" style="3" customWidth="1"/>
    <col min="6" max="6" width="9.42578125" style="3" customWidth="1"/>
    <col min="7" max="7" width="9.140625" style="3" customWidth="1"/>
    <col min="8" max="8" width="4.7109375" style="3" customWidth="1"/>
    <col min="9" max="9" width="11.5703125" style="3" customWidth="1"/>
    <col min="10" max="10" width="15.42578125" style="3" customWidth="1"/>
    <col min="11" max="11" width="14.28515625" style="3" customWidth="1"/>
    <col min="12" max="12" width="24.42578125" style="3" customWidth="1"/>
    <col min="13" max="13" width="10.42578125" style="3" customWidth="1"/>
    <col min="14" max="14" width="14" style="3" customWidth="1"/>
    <col min="15" max="15" width="12" style="3" customWidth="1"/>
    <col min="16" max="16384" width="9.140625" style="3"/>
  </cols>
  <sheetData>
    <row r="1" spans="1:15" s="1" customFormat="1" ht="20.25" customHeight="1" x14ac:dyDescent="0.3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5" s="1" customFormat="1" ht="24" customHeight="1" x14ac:dyDescent="0.3">
      <c r="A2" s="47" t="s">
        <v>24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5" s="1" customFormat="1" ht="12" customHeight="1" x14ac:dyDescent="0.3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1:15" s="1" customFormat="1" ht="27.75" customHeight="1" x14ac:dyDescent="0.3">
      <c r="A4" s="48" t="s">
        <v>18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</row>
    <row r="5" spans="1:15" s="1" customFormat="1" ht="15.75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5" s="1" customFormat="1" ht="16.5" customHeight="1" x14ac:dyDescent="0.3">
      <c r="A6" s="16"/>
      <c r="B6" s="54" t="s">
        <v>19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6"/>
    </row>
    <row r="7" spans="1:15" ht="46.5" customHeight="1" x14ac:dyDescent="0.2">
      <c r="A7" s="49" t="s">
        <v>1</v>
      </c>
      <c r="B7" s="49" t="s">
        <v>14</v>
      </c>
      <c r="C7" s="45" t="s">
        <v>2</v>
      </c>
      <c r="D7" s="45" t="s">
        <v>3</v>
      </c>
      <c r="E7" s="52" t="s">
        <v>4</v>
      </c>
      <c r="F7" s="52"/>
      <c r="G7" s="52"/>
      <c r="H7" s="53" t="s">
        <v>5</v>
      </c>
      <c r="I7" s="44" t="s">
        <v>13</v>
      </c>
      <c r="J7" s="44"/>
      <c r="K7" s="44"/>
      <c r="L7" s="45" t="s">
        <v>12</v>
      </c>
      <c r="M7" s="45"/>
      <c r="N7" s="45"/>
    </row>
    <row r="8" spans="1:15" ht="109.5" customHeight="1" x14ac:dyDescent="0.2">
      <c r="A8" s="49"/>
      <c r="B8" s="50"/>
      <c r="C8" s="51"/>
      <c r="D8" s="51"/>
      <c r="E8" s="20" t="s">
        <v>15</v>
      </c>
      <c r="F8" s="20" t="s">
        <v>16</v>
      </c>
      <c r="G8" s="21" t="s">
        <v>17</v>
      </c>
      <c r="H8" s="53"/>
      <c r="I8" s="22" t="s">
        <v>6</v>
      </c>
      <c r="J8" s="22" t="s">
        <v>7</v>
      </c>
      <c r="K8" s="22" t="s">
        <v>20</v>
      </c>
      <c r="L8" s="23" t="s">
        <v>21</v>
      </c>
      <c r="M8" s="24" t="s">
        <v>8</v>
      </c>
      <c r="N8" s="24" t="s">
        <v>9</v>
      </c>
    </row>
    <row r="9" spans="1:15" s="17" customFormat="1" ht="50.25" thickBot="1" x14ac:dyDescent="0.3">
      <c r="A9" s="25">
        <v>1</v>
      </c>
      <c r="B9" s="26" t="s">
        <v>27</v>
      </c>
      <c r="C9" s="27" t="s">
        <v>25</v>
      </c>
      <c r="D9" s="28">
        <v>623</v>
      </c>
      <c r="E9" s="29">
        <v>963</v>
      </c>
      <c r="F9" s="30">
        <v>1075</v>
      </c>
      <c r="G9" s="30">
        <v>1095</v>
      </c>
      <c r="H9" s="31" t="s">
        <v>10</v>
      </c>
      <c r="I9" s="32">
        <f t="shared" ref="I9" si="0">AVERAGE(E9:G9)</f>
        <v>1044.3333333333333</v>
      </c>
      <c r="J9" s="33">
        <f t="shared" ref="J9" si="1">SQRT(((SUM((POWER(F9-I9,2)),(POWER(E9-I9,2)),(POWER(G9-I9,2)))/(3-1))))</f>
        <v>71.1430483837552</v>
      </c>
      <c r="K9" s="33">
        <f t="shared" ref="K9" si="2">J9/I9*100</f>
        <v>6.8122931743142559</v>
      </c>
      <c r="L9" s="32">
        <f t="shared" ref="L9" si="3">((D9/3)*(SUM(E9:G9)))</f>
        <v>650619.66666666663</v>
      </c>
      <c r="M9" s="32">
        <f t="shared" ref="M9" si="4">L9/D9</f>
        <v>1044.3333333333333</v>
      </c>
      <c r="N9" s="32">
        <f>1044.33*D9</f>
        <v>650617.59</v>
      </c>
      <c r="O9" s="19"/>
    </row>
    <row r="10" spans="1:15" s="4" customFormat="1" ht="20.100000000000001" customHeight="1" thickBot="1" x14ac:dyDescent="0.3">
      <c r="A10" s="34"/>
      <c r="B10" s="35"/>
      <c r="C10" s="34"/>
      <c r="D10" s="34"/>
      <c r="E10" s="36"/>
      <c r="F10" s="36"/>
      <c r="G10" s="36"/>
      <c r="H10" s="37"/>
      <c r="I10" s="38"/>
      <c r="J10" s="39"/>
      <c r="K10" s="39"/>
      <c r="L10" s="43" t="s">
        <v>22</v>
      </c>
      <c r="M10" s="43"/>
      <c r="N10" s="41">
        <f>SUM(N9:N9)</f>
        <v>650617.59</v>
      </c>
      <c r="O10" s="40"/>
    </row>
    <row r="11" spans="1:15" s="5" customFormat="1" ht="15.75" x14ac:dyDescent="0.25">
      <c r="B11" s="6"/>
      <c r="C11" s="6"/>
      <c r="D11" s="6"/>
      <c r="E11" s="6"/>
      <c r="F11" s="6"/>
      <c r="G11" s="6"/>
      <c r="H11" s="6"/>
      <c r="J11" s="6"/>
      <c r="K11" s="6"/>
      <c r="L11" s="6" t="s">
        <v>11</v>
      </c>
      <c r="M11" s="6"/>
      <c r="N11" s="7"/>
    </row>
    <row r="12" spans="1:15" s="5" customFormat="1" ht="17.25" customHeight="1" x14ac:dyDescent="0.25">
      <c r="A12" s="57" t="s">
        <v>26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</row>
    <row r="13" spans="1:15" s="5" customFormat="1" ht="17.25" customHeight="1" x14ac:dyDescent="0.25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</row>
    <row r="14" spans="1:15" ht="66" customHeight="1" x14ac:dyDescent="0.2">
      <c r="A14" s="46" t="s">
        <v>23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</row>
    <row r="15" spans="1:15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5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s="12" customFormat="1" ht="15.75" x14ac:dyDescent="0.25">
      <c r="A17" s="9"/>
      <c r="B17" s="9"/>
      <c r="C17" s="9"/>
      <c r="D17" s="10"/>
      <c r="E17" s="42"/>
      <c r="F17" s="11"/>
      <c r="G17" s="11"/>
    </row>
    <row r="18" spans="1:14" s="14" customFormat="1" ht="18.75" x14ac:dyDescent="0.3">
      <c r="A18" s="13"/>
      <c r="B18" s="13"/>
      <c r="C18" s="13"/>
      <c r="D18" s="13"/>
      <c r="E18" s="42"/>
      <c r="F18" s="13"/>
      <c r="G18" s="13"/>
      <c r="H18" s="13"/>
      <c r="I18" s="13"/>
      <c r="J18" s="13"/>
      <c r="K18" s="13"/>
    </row>
    <row r="19" spans="1:14" s="14" customFormat="1" ht="18.75" x14ac:dyDescent="0.3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4" s="1" customFormat="1" ht="18.75" x14ac:dyDescent="0.3">
      <c r="A20" s="13"/>
      <c r="B20" s="13"/>
      <c r="C20" s="13"/>
      <c r="D20" s="15"/>
      <c r="E20" s="15"/>
      <c r="F20" s="15"/>
      <c r="G20" s="15"/>
      <c r="H20" s="15"/>
      <c r="I20" s="15"/>
      <c r="J20" s="15"/>
      <c r="N20" s="18"/>
    </row>
  </sheetData>
  <mergeCells count="16">
    <mergeCell ref="L10:M10"/>
    <mergeCell ref="I7:K7"/>
    <mergeCell ref="L7:N7"/>
    <mergeCell ref="A14:N14"/>
    <mergeCell ref="A1:N1"/>
    <mergeCell ref="A2:N2"/>
    <mergeCell ref="A4:N4"/>
    <mergeCell ref="A7:A8"/>
    <mergeCell ref="B7:B8"/>
    <mergeCell ref="C7:C8"/>
    <mergeCell ref="D7:D8"/>
    <mergeCell ref="E7:G7"/>
    <mergeCell ref="H7:H8"/>
    <mergeCell ref="A3:N3"/>
    <mergeCell ref="B6:N6"/>
    <mergeCell ref="A12:N13"/>
  </mergeCells>
  <pageMargins left="0.39370078740157483" right="0.39370078740157483" top="0.78740157480314965" bottom="0.39370078740157483" header="0.23622047244094491" footer="0.23622047244094491"/>
  <pageSetup paperSize="9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НМЦК</vt:lpstr>
      <vt:lpstr>НМЦК!Заголовки_для_печати</vt:lpstr>
      <vt:lpstr>НМЦК!Область_печати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Гаврилова Н.А</dc:creator>
  <cp:lastModifiedBy>a.lukinova</cp:lastModifiedBy>
  <cp:lastPrinted>2026-05-21T14:09:26Z</cp:lastPrinted>
  <dcterms:created xsi:type="dcterms:W3CDTF">2022-03-03T07:31:44Z</dcterms:created>
  <dcterms:modified xsi:type="dcterms:W3CDTF">2026-05-26T08:59:14Z</dcterms:modified>
</cp:coreProperties>
</file>