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J\Desktop\размещения 2026\размещения\п.4 хозтовары арматура\"/>
    </mc:Choice>
  </mc:AlternateContent>
  <bookViews>
    <workbookView xWindow="0" yWindow="0" windowWidth="28800" windowHeight="12330"/>
  </bookViews>
  <sheets>
    <sheet name="транспорные услуги" sheetId="7" r:id="rId1"/>
  </sheets>
  <calcPr calcId="162913"/>
</workbook>
</file>

<file path=xl/calcChain.xml><?xml version="1.0" encoding="utf-8"?>
<calcChain xmlns="http://schemas.openxmlformats.org/spreadsheetml/2006/main">
  <c r="M17" i="7" l="1"/>
  <c r="N17" i="7" s="1"/>
  <c r="O17" i="7" s="1"/>
  <c r="P17" i="7" s="1"/>
  <c r="J17" i="7"/>
  <c r="K17" i="7" s="1"/>
  <c r="L17" i="7" s="1"/>
  <c r="M16" i="7"/>
  <c r="N16" i="7" s="1"/>
  <c r="O16" i="7" s="1"/>
  <c r="P16" i="7" s="1"/>
  <c r="J16" i="7"/>
  <c r="K16" i="7" s="1"/>
  <c r="L16" i="7" s="1"/>
  <c r="M15" i="7"/>
  <c r="N15" i="7" s="1"/>
  <c r="O15" i="7" s="1"/>
  <c r="P15" i="7" s="1"/>
  <c r="J15" i="7"/>
  <c r="K15" i="7" s="1"/>
  <c r="L15" i="7" s="1"/>
  <c r="M14" i="7"/>
  <c r="N14" i="7" s="1"/>
  <c r="O14" i="7" s="1"/>
  <c r="P14" i="7" s="1"/>
  <c r="J14" i="7"/>
  <c r="K14" i="7" s="1"/>
  <c r="L14" i="7" s="1"/>
  <c r="M13" i="7" l="1"/>
  <c r="N13" i="7" s="1"/>
  <c r="O13" i="7" s="1"/>
  <c r="P13" i="7" s="1"/>
  <c r="J13" i="7"/>
  <c r="K13" i="7" s="1"/>
  <c r="L13" i="7" s="1"/>
  <c r="M12" i="7"/>
  <c r="N12" i="7" s="1"/>
  <c r="O12" i="7" s="1"/>
  <c r="P12" i="7" s="1"/>
  <c r="J12" i="7"/>
  <c r="K12" i="7" s="1"/>
  <c r="L12" i="7" s="1"/>
  <c r="M21" i="7" l="1"/>
  <c r="N21" i="7" s="1"/>
  <c r="O21" i="7" s="1"/>
  <c r="P21" i="7" s="1"/>
  <c r="J21" i="7"/>
  <c r="K21" i="7" s="1"/>
  <c r="L21" i="7" s="1"/>
  <c r="M20" i="7"/>
  <c r="N20" i="7" s="1"/>
  <c r="O20" i="7" s="1"/>
  <c r="P20" i="7" s="1"/>
  <c r="J20" i="7"/>
  <c r="K20" i="7" s="1"/>
  <c r="L20" i="7" s="1"/>
  <c r="M19" i="7"/>
  <c r="N19" i="7" s="1"/>
  <c r="O19" i="7" s="1"/>
  <c r="P19" i="7" s="1"/>
  <c r="J19" i="7"/>
  <c r="K19" i="7" s="1"/>
  <c r="L19" i="7" s="1"/>
  <c r="M9" i="7"/>
  <c r="N9" i="7" s="1"/>
  <c r="O9" i="7" s="1"/>
  <c r="P9" i="7" s="1"/>
  <c r="J9" i="7"/>
  <c r="K9" i="7" s="1"/>
  <c r="L9" i="7" s="1"/>
  <c r="M8" i="7"/>
  <c r="N8" i="7" s="1"/>
  <c r="O8" i="7" s="1"/>
  <c r="P8" i="7" s="1"/>
  <c r="J8" i="7"/>
  <c r="K8" i="7" s="1"/>
  <c r="L8" i="7" s="1"/>
  <c r="M7" i="7"/>
  <c r="N7" i="7" s="1"/>
  <c r="O7" i="7" s="1"/>
  <c r="P7" i="7" s="1"/>
  <c r="J7" i="7"/>
  <c r="K7" i="7" s="1"/>
  <c r="L7" i="7" s="1"/>
  <c r="M11" i="7"/>
  <c r="N11" i="7" s="1"/>
  <c r="O11" i="7" s="1"/>
  <c r="P11" i="7" s="1"/>
  <c r="J11" i="7"/>
  <c r="K11" i="7" s="1"/>
  <c r="L11" i="7" s="1"/>
  <c r="M10" i="7"/>
  <c r="N10" i="7" s="1"/>
  <c r="O10" i="7" s="1"/>
  <c r="P10" i="7" s="1"/>
  <c r="J10" i="7"/>
  <c r="K10" i="7" s="1"/>
  <c r="L10" i="7" s="1"/>
  <c r="M18" i="7"/>
  <c r="N18" i="7" s="1"/>
  <c r="O18" i="7" s="1"/>
  <c r="P18" i="7" s="1"/>
  <c r="J18" i="7"/>
  <c r="K18" i="7" s="1"/>
  <c r="L18" i="7" s="1"/>
  <c r="P22" i="7" l="1"/>
</calcChain>
</file>

<file path=xl/sharedStrings.xml><?xml version="1.0" encoding="utf-8"?>
<sst xmlns="http://schemas.openxmlformats.org/spreadsheetml/2006/main" count="62" uniqueCount="47">
  <si>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</si>
  <si>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</si>
  <si>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</si>
  <si>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</si>
  <si>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</si>
  <si>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</si>
  <si>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</si>
  <si>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</si>
  <si>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</si>
  <si>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</si>
  <si>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</si>
  <si>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</si>
  <si>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</si>
  <si>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</si>
  <si>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</si>
  <si>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№5</t>
  </si>
  <si>
    <t>ФКУ ЛИУ-23 УФСИН России по Волгоградской области</t>
  </si>
  <si>
    <t>итого</t>
  </si>
  <si>
    <t>Маркетинговое исследование провел</t>
  </si>
  <si>
    <t>_______________________</t>
  </si>
  <si>
    <t>Маркетинговое исследование проверил</t>
  </si>
  <si>
    <t>Заместитель начальника учреждения</t>
  </si>
  <si>
    <t>№4</t>
  </si>
  <si>
    <t xml:space="preserve">№1 вх.                 </t>
  </si>
  <si>
    <t xml:space="preserve">№2 вх.                        </t>
  </si>
  <si>
    <t xml:space="preserve">№3 вх.                       </t>
  </si>
  <si>
    <t>Суровцева М.В.</t>
  </si>
  <si>
    <t>Сапрыкина В.А.</t>
  </si>
  <si>
    <t>подполковник внутренней службы                                     ____________________/ П.П. Свиридов</t>
  </si>
  <si>
    <t>шт</t>
  </si>
  <si>
    <t>Арматура к смывному бачку, метал. шток, боковой подвод</t>
  </si>
  <si>
    <t xml:space="preserve">Муфта соединительная пластиковая 32 белый </t>
  </si>
  <si>
    <t>Подводка вода 0,5 вн/вн нейлон</t>
  </si>
  <si>
    <t>Отвод для унитаза РМС ОУА-0,55 армированный</t>
  </si>
  <si>
    <t>Кран для одной воды из высокопрочного пластика, белый PL3-269F-1</t>
  </si>
  <si>
    <t>Хомут-стяжка 3*100, 100 шт/уп</t>
  </si>
  <si>
    <t>Смазка WD-40 100 мл</t>
  </si>
  <si>
    <t>Дихлофос НЕО без запаха 190 мл</t>
  </si>
  <si>
    <t>Подводка гибкая для смесителя 0,5 м пара</t>
  </si>
  <si>
    <t>Лейка для душа Glauf</t>
  </si>
  <si>
    <t>Розетка ОУ 2 гнезда, б/з 10А, 230 В, IP-20, белая</t>
  </si>
  <si>
    <t>Смеситель для душа РМС из высокопрочного пластика, белый PL5-003</t>
  </si>
  <si>
    <t>В результате проведенного расчета Н(М)ЦК, ЦКЕП контракта составила, руб.: 27 087 рублей 00 копеек.</t>
  </si>
  <si>
    <t>"______"_____________________________2026 г.</t>
  </si>
  <si>
    <t>Арматура для бачка 1-кнопочная , с нижней подводкой</t>
  </si>
  <si>
    <r>
      <t>Смеситель для кухни  хром</t>
    </r>
    <r>
      <rPr>
        <sz val="11"/>
        <color rgb="FF000000"/>
        <rFont val="Times New Roman"/>
        <family val="1"/>
        <charset val="204"/>
      </rPr>
      <t xml:space="preserve"> </t>
    </r>
  </si>
  <si>
    <t>Вилка прямая разборная  16А, 230В, с/з, белая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</si>
</sst>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justify"/>
      <protection locked="0"/>
    </xf>
    <xf numFmtId="2" fontId="0" fillId="0" borderId="0" xfId="0" applyNumberFormat="1" applyProtection="1">
      <protection locked="0"/>
    </xf>
    <xf numFmtId="4" fontId="2" fillId="0" borderId="0" xfId="0" applyNumberFormat="1" applyFont="1" applyProtection="1"/>
    <xf numFmtId="0" fontId="2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6" fillId="0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2" fontId="7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" fontId="12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6" fillId="0" borderId="3" xfId="0" applyFont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5" xfId="0" applyFont="1" applyBorder="1" applyAlignment="1" applyProtection="1">
      <alignment horizontal="center" vertical="center" wrapText="1"/>
      <protection locked="0"/>
    </xf>
    <xf numFmtId="2" fontId="10" fillId="0" borderId="6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2" fontId="3" fillId="0" borderId="3" xfId="0" applyNumberFormat="1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4300" y="1905000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20150" y="21907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4300" y="1905000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1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20150" y="21907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01200" y="1905000"/>
          <a:ext cx="10572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34400" y="18764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1860176</xdr:rowOff>
    </xdr:from>
    <xdr:to>
      <xdr:col>13</xdr:col>
      <xdr:colOff>0</xdr:colOff>
      <xdr:row>5</xdr:row>
      <xdr:rowOff>2185147</xdr:rowOff>
    </xdr:to>
    <xdr:pic>
      <xdr:nvPicPr>
        <xdr:cNvPr id="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77525" y="2812676"/>
          <a:ext cx="145732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5</xdr:row>
      <xdr:rowOff>1238250</xdr:rowOff>
    </xdr:from>
    <xdr:to>
      <xdr:col>12</xdr:col>
      <xdr:colOff>457200</xdr:colOff>
      <xdr:row>5</xdr:row>
      <xdr:rowOff>1466850</xdr:rowOff>
    </xdr:to>
    <xdr:pic>
      <xdr:nvPicPr>
        <xdr:cNvPr id="1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63275" y="21907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7"/>
  <sheetViews>
    <sheetView tabSelected="1" topLeftCell="A10" zoomScale="85" zoomScaleNormal="85" zoomScaleSheetLayoutView="70" workbookViewId="0">
      <selection activeCell="C23" sqref="C23"/>
    </sheetView>
  </sheetViews>
  <sheetFormatPr defaultRowHeight="15" x14ac:dyDescent="0.25"/>
  <cols>
    <col min="2" max="2" width="30.140625" bestFit="1" customWidth="1"/>
    <col min="3" max="3" width="10.5703125" customWidth="1"/>
    <col min="5" max="5" width="11.85546875" customWidth="1"/>
    <col min="6" max="6" width="11.42578125" customWidth="1"/>
    <col min="7" max="7" width="14" customWidth="1"/>
    <col min="8" max="8" width="10.85546875" customWidth="1"/>
    <col min="9" max="9" width="10.7109375" customWidth="1"/>
    <col min="10" max="10" width="12" customWidth="1"/>
    <col min="11" max="11" width="18" customWidth="1"/>
    <col min="12" max="12" width="16.140625" customWidth="1"/>
    <col min="13" max="13" width="22.140625" customWidth="1"/>
    <col min="14" max="14" width="18.5703125" customWidth="1"/>
    <col min="15" max="15" width="14.28515625" customWidth="1"/>
    <col min="16" max="16" width="16.7109375" customWidth="1"/>
  </cols>
  <sheetData>
    <row r="1" spans="1:16" s="1" customFormat="1" x14ac:dyDescent="0.25">
      <c r="N1" s="50"/>
      <c r="O1" s="50"/>
      <c r="P1" s="50"/>
    </row>
    <row r="2" spans="1:16" s="1" customFormat="1" x14ac:dyDescent="0.25">
      <c r="N2" s="50"/>
      <c r="O2" s="50"/>
      <c r="P2" s="50"/>
    </row>
    <row r="3" spans="1:16" s="1" customFormat="1" x14ac:dyDescent="0.25">
      <c r="A3" s="2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4"/>
      <c r="N3" s="2"/>
      <c r="O3" s="13"/>
      <c r="P3" s="14"/>
    </row>
    <row r="4" spans="1:16" s="1" customFormat="1" ht="15" customHeight="1" x14ac:dyDescent="0.25">
      <c r="A4" s="51" t="s">
        <v>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15" customHeight="1" x14ac:dyDescent="0.25">
      <c r="A5" s="52" t="s">
        <v>1</v>
      </c>
      <c r="B5" s="53" t="s">
        <v>2</v>
      </c>
      <c r="C5" s="53" t="s">
        <v>3</v>
      </c>
      <c r="D5" s="53" t="s">
        <v>4</v>
      </c>
      <c r="E5" s="55" t="s">
        <v>5</v>
      </c>
      <c r="F5" s="56"/>
      <c r="G5" s="56"/>
      <c r="H5" s="56"/>
      <c r="I5" s="57"/>
      <c r="J5" s="58" t="s">
        <v>6</v>
      </c>
      <c r="K5" s="58"/>
      <c r="L5" s="58"/>
      <c r="M5" s="59" t="s">
        <v>7</v>
      </c>
      <c r="N5" s="60"/>
      <c r="O5" s="60"/>
      <c r="P5" s="61"/>
    </row>
    <row r="6" spans="1:16" ht="189" customHeight="1" thickBot="1" x14ac:dyDescent="0.3">
      <c r="A6" s="52"/>
      <c r="B6" s="54"/>
      <c r="C6" s="53"/>
      <c r="D6" s="53"/>
      <c r="E6" s="34" t="s">
        <v>23</v>
      </c>
      <c r="F6" s="34" t="s">
        <v>24</v>
      </c>
      <c r="G6" s="34" t="s">
        <v>25</v>
      </c>
      <c r="H6" s="6" t="s">
        <v>22</v>
      </c>
      <c r="I6" s="6" t="s">
        <v>15</v>
      </c>
      <c r="J6" s="5" t="s">
        <v>8</v>
      </c>
      <c r="K6" s="5" t="s">
        <v>9</v>
      </c>
      <c r="L6" s="7" t="s">
        <v>10</v>
      </c>
      <c r="M6" s="8" t="s">
        <v>11</v>
      </c>
      <c r="N6" s="9" t="s">
        <v>12</v>
      </c>
      <c r="O6" s="9" t="s">
        <v>13</v>
      </c>
      <c r="P6" s="9" t="s">
        <v>14</v>
      </c>
    </row>
    <row r="7" spans="1:16" ht="31.5" customHeight="1" thickBot="1" x14ac:dyDescent="0.3">
      <c r="A7" s="39">
        <v>1</v>
      </c>
      <c r="B7" s="43" t="s">
        <v>30</v>
      </c>
      <c r="C7" s="40" t="s">
        <v>29</v>
      </c>
      <c r="D7" s="37">
        <v>5</v>
      </c>
      <c r="E7" s="32">
        <v>750</v>
      </c>
      <c r="F7" s="41">
        <v>753</v>
      </c>
      <c r="G7" s="32">
        <v>757</v>
      </c>
      <c r="H7" s="32"/>
      <c r="I7" s="32"/>
      <c r="J7" s="27">
        <f t="shared" ref="J7:J9" si="0">AVERAGE(E7:I7)</f>
        <v>753.33333333333337</v>
      </c>
      <c r="K7" s="28">
        <f t="shared" ref="K7:K9" si="1">SQRT((SUM(IF(E7&gt;0,POWER(E7-J7,2),0),IF(F7&gt;0,POWER(F7-J7,2),0),IF(G7&gt;0,POWER(G7-J7,2),0),IF(H7&gt;0,POWER(H7-J7,2),0),IF(I7&gt;0,POWER(I7-J7,2),0),))/(COUNTA(E7:I7)-1))</f>
        <v>3.5118845842842461</v>
      </c>
      <c r="L7" s="28">
        <f t="shared" ref="L7:L9" si="2">K7/J7*100</f>
        <v>0.46617936959525386</v>
      </c>
      <c r="M7" s="29">
        <f t="shared" ref="M7:M9" si="3">((D7/COUNTA(E7:I7))*(SUM(E7:I7)))</f>
        <v>3766.666666666667</v>
      </c>
      <c r="N7" s="30">
        <f t="shared" ref="N7:N9" si="4">M7/D7</f>
        <v>753.33333333333337</v>
      </c>
      <c r="O7" s="29">
        <f t="shared" ref="O7:O9" si="5">ROUNDDOWN(N7,2)</f>
        <v>753.33</v>
      </c>
      <c r="P7" s="29">
        <f t="shared" ref="P7:P21" si="6">O7*D7</f>
        <v>3766.65</v>
      </c>
    </row>
    <row r="8" spans="1:16" ht="27" customHeight="1" thickBot="1" x14ac:dyDescent="0.3">
      <c r="A8" s="39">
        <v>2</v>
      </c>
      <c r="B8" s="44" t="s">
        <v>31</v>
      </c>
      <c r="C8" s="40" t="s">
        <v>29</v>
      </c>
      <c r="D8" s="38">
        <v>3</v>
      </c>
      <c r="E8" s="32">
        <v>19</v>
      </c>
      <c r="F8" s="42">
        <v>20</v>
      </c>
      <c r="G8" s="32">
        <v>22</v>
      </c>
      <c r="H8" s="32"/>
      <c r="I8" s="32"/>
      <c r="J8" s="27">
        <f t="shared" si="0"/>
        <v>20.333333333333332</v>
      </c>
      <c r="K8" s="28">
        <f t="shared" si="1"/>
        <v>1.5275252316519465</v>
      </c>
      <c r="L8" s="28">
        <f t="shared" si="2"/>
        <v>7.5124191720587543</v>
      </c>
      <c r="M8" s="29">
        <f t="shared" si="3"/>
        <v>61</v>
      </c>
      <c r="N8" s="30">
        <f t="shared" si="4"/>
        <v>20.333333333333332</v>
      </c>
      <c r="O8" s="29">
        <f t="shared" si="5"/>
        <v>20.329999999999998</v>
      </c>
      <c r="P8" s="29">
        <f t="shared" si="6"/>
        <v>60.989999999999995</v>
      </c>
    </row>
    <row r="9" spans="1:16" ht="26.25" customHeight="1" thickBot="1" x14ac:dyDescent="0.3">
      <c r="A9" s="39">
        <v>3</v>
      </c>
      <c r="B9" s="44" t="s">
        <v>38</v>
      </c>
      <c r="C9" s="40" t="s">
        <v>29</v>
      </c>
      <c r="D9" s="38">
        <v>5</v>
      </c>
      <c r="E9" s="32">
        <v>250</v>
      </c>
      <c r="F9" s="42">
        <v>252</v>
      </c>
      <c r="G9" s="32">
        <v>255</v>
      </c>
      <c r="H9" s="32"/>
      <c r="I9" s="32"/>
      <c r="J9" s="27">
        <f t="shared" si="0"/>
        <v>252.33333333333334</v>
      </c>
      <c r="K9" s="28">
        <f t="shared" si="1"/>
        <v>2.5166114784235836</v>
      </c>
      <c r="L9" s="28">
        <f t="shared" si="2"/>
        <v>0.99733612090762891</v>
      </c>
      <c r="M9" s="29">
        <f t="shared" si="3"/>
        <v>1261.6666666666667</v>
      </c>
      <c r="N9" s="30">
        <f t="shared" si="4"/>
        <v>252.33333333333334</v>
      </c>
      <c r="O9" s="29">
        <f t="shared" si="5"/>
        <v>252.33</v>
      </c>
      <c r="P9" s="29">
        <f t="shared" si="6"/>
        <v>1261.6500000000001</v>
      </c>
    </row>
    <row r="10" spans="1:16" ht="27.75" customHeight="1" thickBot="1" x14ac:dyDescent="0.3">
      <c r="A10" s="39">
        <v>4</v>
      </c>
      <c r="B10" s="44" t="s">
        <v>32</v>
      </c>
      <c r="C10" s="40" t="s">
        <v>29</v>
      </c>
      <c r="D10" s="38">
        <v>5</v>
      </c>
      <c r="E10" s="32">
        <v>190</v>
      </c>
      <c r="F10" s="42">
        <v>193</v>
      </c>
      <c r="G10" s="32">
        <v>196</v>
      </c>
      <c r="H10" s="32"/>
      <c r="I10" s="32"/>
      <c r="J10" s="27">
        <f t="shared" ref="J10:J11" si="7">AVERAGE(E10:I10)</f>
        <v>193</v>
      </c>
      <c r="K10" s="28">
        <f t="shared" ref="K10:K11" si="8">SQRT((SUM(IF(E10&gt;0,POWER(E10-J10,2),0),IF(F10&gt;0,POWER(F10-J10,2),0),IF(G10&gt;0,POWER(G10-J10,2),0),IF(H10&gt;0,POWER(H10-J10,2),0),IF(I10&gt;0,POWER(I10-J10,2),0),))/(COUNTA(E10:I10)-1))</f>
        <v>3</v>
      </c>
      <c r="L10" s="28">
        <f t="shared" ref="L10:L11" si="9">K10/J10*100</f>
        <v>1.5544041450777202</v>
      </c>
      <c r="M10" s="29">
        <f t="shared" ref="M10:M11" si="10">((D10/COUNTA(E10:I10))*(SUM(E10:I10)))</f>
        <v>965</v>
      </c>
      <c r="N10" s="30">
        <f t="shared" ref="N10:N11" si="11">M10/D10</f>
        <v>193</v>
      </c>
      <c r="O10" s="29">
        <f t="shared" ref="O10:O11" si="12">ROUNDDOWN(N10,2)</f>
        <v>193</v>
      </c>
      <c r="P10" s="29">
        <f t="shared" si="6"/>
        <v>965</v>
      </c>
    </row>
    <row r="11" spans="1:16" ht="28.5" customHeight="1" thickBot="1" x14ac:dyDescent="0.3">
      <c r="A11" s="39">
        <v>5</v>
      </c>
      <c r="B11" s="44" t="s">
        <v>33</v>
      </c>
      <c r="C11" s="40" t="s">
        <v>29</v>
      </c>
      <c r="D11" s="38">
        <v>2</v>
      </c>
      <c r="E11" s="32">
        <v>400</v>
      </c>
      <c r="F11" s="42">
        <v>405</v>
      </c>
      <c r="G11" s="32">
        <v>407</v>
      </c>
      <c r="H11" s="32"/>
      <c r="I11" s="32"/>
      <c r="J11" s="27">
        <f t="shared" si="7"/>
        <v>404</v>
      </c>
      <c r="K11" s="28">
        <f t="shared" si="8"/>
        <v>3.6055512754639891</v>
      </c>
      <c r="L11" s="28">
        <f t="shared" si="9"/>
        <v>0.89246318699603699</v>
      </c>
      <c r="M11" s="29">
        <f t="shared" si="10"/>
        <v>808</v>
      </c>
      <c r="N11" s="30">
        <f t="shared" si="11"/>
        <v>404</v>
      </c>
      <c r="O11" s="29">
        <f t="shared" si="12"/>
        <v>404</v>
      </c>
      <c r="P11" s="29">
        <f t="shared" si="6"/>
        <v>808</v>
      </c>
    </row>
    <row r="12" spans="1:16" ht="36" customHeight="1" thickBot="1" x14ac:dyDescent="0.3">
      <c r="A12" s="39">
        <v>6</v>
      </c>
      <c r="B12" s="44" t="s">
        <v>41</v>
      </c>
      <c r="C12" s="40" t="s">
        <v>29</v>
      </c>
      <c r="D12" s="38">
        <v>6</v>
      </c>
      <c r="E12" s="32">
        <v>850</v>
      </c>
      <c r="F12" s="42">
        <v>856</v>
      </c>
      <c r="G12" s="32">
        <v>859</v>
      </c>
      <c r="H12" s="32"/>
      <c r="I12" s="32"/>
      <c r="J12" s="27">
        <f t="shared" ref="J12" si="13">AVERAGE(E12:I12)</f>
        <v>855</v>
      </c>
      <c r="K12" s="28">
        <f>SQRT((SUM(IF(E12&gt;0,POWER(E12-J12,2),0),IF(F12&gt;0,POWER(F12-J12,2),0),IF(G12&gt;0,POWER(G12-J12,2),0),IF(H12&gt;0,POWER(H12-J12,2),0),IF(I12&gt;0,POWER(I12-J12,2),0),))/(COUNTA(E12:I12)-1))</f>
        <v>4.5825756949558398</v>
      </c>
      <c r="L12" s="28">
        <f t="shared" ref="L12" si="14">K12/J12*100</f>
        <v>0.53597376549191111</v>
      </c>
      <c r="M12" s="29">
        <f t="shared" ref="M12" si="15">((D12/COUNTA(E12:I12))*(SUM(E12:I12)))</f>
        <v>5130</v>
      </c>
      <c r="N12" s="30">
        <f t="shared" ref="N12" si="16">M12/D12</f>
        <v>855</v>
      </c>
      <c r="O12" s="29">
        <f t="shared" ref="O12" si="17">ROUNDDOWN(N12,2)</f>
        <v>855</v>
      </c>
      <c r="P12" s="29">
        <f t="shared" ref="P12" si="18">O12*D12</f>
        <v>5130</v>
      </c>
    </row>
    <row r="13" spans="1:16" ht="41.25" customHeight="1" thickBot="1" x14ac:dyDescent="0.3">
      <c r="A13" s="39">
        <v>7</v>
      </c>
      <c r="B13" s="44" t="s">
        <v>34</v>
      </c>
      <c r="C13" s="40" t="s">
        <v>29</v>
      </c>
      <c r="D13" s="38">
        <v>4</v>
      </c>
      <c r="E13" s="32">
        <v>360</v>
      </c>
      <c r="F13" s="42">
        <v>361</v>
      </c>
      <c r="G13" s="32">
        <v>364</v>
      </c>
      <c r="H13" s="32"/>
      <c r="I13" s="32"/>
      <c r="J13" s="27">
        <f t="shared" ref="J13" si="19">AVERAGE(E13:I13)</f>
        <v>361.66666666666669</v>
      </c>
      <c r="K13" s="28">
        <f t="shared" ref="K13" si="20">SQRT((SUM(IF(E13&gt;0,POWER(E13-J13,2),0),IF(F13&gt;0,POWER(F13-J13,2),0),IF(G13&gt;0,POWER(G13-J13,2),0),IF(H13&gt;0,POWER(H13-J13,2),0),IF(I13&gt;0,POWER(I13-J13,2),0),))/(COUNTA(E13:I13)-1))</f>
        <v>2.0816659994661326</v>
      </c>
      <c r="L13" s="28">
        <f t="shared" ref="L13" si="21">K13/J13*100</f>
        <v>0.57557585238694908</v>
      </c>
      <c r="M13" s="29">
        <f t="shared" ref="M13" si="22">((D13/COUNTA(E13:I13))*(SUM(E13:I13)))</f>
        <v>1446.6666666666665</v>
      </c>
      <c r="N13" s="30">
        <f t="shared" ref="N13" si="23">M13/D13</f>
        <v>361.66666666666663</v>
      </c>
      <c r="O13" s="29">
        <f t="shared" ref="O13" si="24">ROUNDDOWN(N13,2)</f>
        <v>361.66</v>
      </c>
      <c r="P13" s="29">
        <f t="shared" ref="P13" si="25">O13*D13</f>
        <v>1446.64</v>
      </c>
    </row>
    <row r="14" spans="1:16" ht="29.25" customHeight="1" thickBot="1" x14ac:dyDescent="0.3">
      <c r="A14" s="39">
        <v>8</v>
      </c>
      <c r="B14" s="44" t="s">
        <v>35</v>
      </c>
      <c r="C14" s="40" t="s">
        <v>29</v>
      </c>
      <c r="D14" s="38">
        <v>1</v>
      </c>
      <c r="E14" s="32">
        <v>50</v>
      </c>
      <c r="F14" s="42">
        <v>54</v>
      </c>
      <c r="G14" s="32">
        <v>56</v>
      </c>
      <c r="H14" s="32"/>
      <c r="I14" s="32"/>
      <c r="J14" s="27">
        <f t="shared" ref="J14:J17" si="26">AVERAGE(E14:I14)</f>
        <v>53.333333333333336</v>
      </c>
      <c r="K14" s="28">
        <f t="shared" ref="K14:K17" si="27">SQRT((SUM(IF(E14&gt;0,POWER(E14-J14,2),0),IF(F14&gt;0,POWER(F14-J14,2),0),IF(G14&gt;0,POWER(G14-J14,2),0),IF(H14&gt;0,POWER(H14-J14,2),0),IF(I14&gt;0,POWER(I14-J14,2),0),))/(COUNTA(E14:I14)-1))</f>
        <v>3.0550504633038931</v>
      </c>
      <c r="L14" s="28">
        <f t="shared" ref="L14:L17" si="28">K14/J14*100</f>
        <v>5.7282196186947996</v>
      </c>
      <c r="M14" s="29">
        <f t="shared" ref="M14:M17" si="29">((D14/COUNTA(E14:I14))*(SUM(E14:I14)))</f>
        <v>53.333333333333329</v>
      </c>
      <c r="N14" s="30">
        <f t="shared" ref="N14:N17" si="30">M14/D14</f>
        <v>53.333333333333329</v>
      </c>
      <c r="O14" s="29">
        <f t="shared" ref="O14:O17" si="31">ROUNDDOWN(N14,2)</f>
        <v>53.33</v>
      </c>
      <c r="P14" s="29">
        <f t="shared" ref="P14:P17" si="32">O14*D14</f>
        <v>53.33</v>
      </c>
    </row>
    <row r="15" spans="1:16" ht="33.75" customHeight="1" thickBot="1" x14ac:dyDescent="0.3">
      <c r="A15" s="39">
        <v>9</v>
      </c>
      <c r="B15" s="44" t="s">
        <v>36</v>
      </c>
      <c r="C15" s="40" t="s">
        <v>29</v>
      </c>
      <c r="D15" s="38">
        <v>5</v>
      </c>
      <c r="E15" s="32">
        <v>330</v>
      </c>
      <c r="F15" s="42">
        <v>335</v>
      </c>
      <c r="G15" s="32">
        <v>337</v>
      </c>
      <c r="H15" s="32"/>
      <c r="I15" s="32"/>
      <c r="J15" s="27">
        <f t="shared" si="26"/>
        <v>334</v>
      </c>
      <c r="K15" s="28">
        <f t="shared" si="27"/>
        <v>3.6055512754639891</v>
      </c>
      <c r="L15" s="28">
        <f t="shared" si="28"/>
        <v>1.0795063698993979</v>
      </c>
      <c r="M15" s="29">
        <f t="shared" si="29"/>
        <v>1670</v>
      </c>
      <c r="N15" s="30">
        <f t="shared" si="30"/>
        <v>334</v>
      </c>
      <c r="O15" s="29">
        <f t="shared" si="31"/>
        <v>334</v>
      </c>
      <c r="P15" s="29">
        <f t="shared" si="32"/>
        <v>1670</v>
      </c>
    </row>
    <row r="16" spans="1:16" ht="34.5" customHeight="1" thickBot="1" x14ac:dyDescent="0.3">
      <c r="A16" s="39">
        <v>10</v>
      </c>
      <c r="B16" s="44" t="s">
        <v>37</v>
      </c>
      <c r="C16" s="40" t="s">
        <v>29</v>
      </c>
      <c r="D16" s="38">
        <v>20</v>
      </c>
      <c r="E16" s="32">
        <v>170</v>
      </c>
      <c r="F16" s="42">
        <v>173</v>
      </c>
      <c r="G16" s="32">
        <v>177</v>
      </c>
      <c r="H16" s="32"/>
      <c r="I16" s="32"/>
      <c r="J16" s="27">
        <f t="shared" si="26"/>
        <v>173.33333333333334</v>
      </c>
      <c r="K16" s="28">
        <f t="shared" si="27"/>
        <v>3.5118845842842465</v>
      </c>
      <c r="L16" s="28">
        <f t="shared" si="28"/>
        <v>2.0260872601639881</v>
      </c>
      <c r="M16" s="29">
        <f t="shared" si="29"/>
        <v>3466.666666666667</v>
      </c>
      <c r="N16" s="30">
        <f t="shared" si="30"/>
        <v>173.33333333333334</v>
      </c>
      <c r="O16" s="29">
        <f t="shared" si="31"/>
        <v>173.33</v>
      </c>
      <c r="P16" s="29">
        <f t="shared" si="32"/>
        <v>3466.6000000000004</v>
      </c>
    </row>
    <row r="17" spans="1:16" ht="33.75" customHeight="1" thickBot="1" x14ac:dyDescent="0.3">
      <c r="A17" s="39">
        <v>11</v>
      </c>
      <c r="B17" s="44" t="s">
        <v>39</v>
      </c>
      <c r="C17" s="40" t="s">
        <v>29</v>
      </c>
      <c r="D17" s="38">
        <v>11</v>
      </c>
      <c r="E17" s="32">
        <v>150</v>
      </c>
      <c r="F17" s="42">
        <v>153</v>
      </c>
      <c r="G17" s="32">
        <v>124</v>
      </c>
      <c r="H17" s="32"/>
      <c r="I17" s="32"/>
      <c r="J17" s="27">
        <f t="shared" si="26"/>
        <v>142.33333333333334</v>
      </c>
      <c r="K17" s="28">
        <f t="shared" si="27"/>
        <v>15.947831618540915</v>
      </c>
      <c r="L17" s="28">
        <f t="shared" si="28"/>
        <v>11.204565539958487</v>
      </c>
      <c r="M17" s="29">
        <f t="shared" si="29"/>
        <v>1565.6666666666665</v>
      </c>
      <c r="N17" s="30">
        <f t="shared" si="30"/>
        <v>142.33333333333331</v>
      </c>
      <c r="O17" s="29">
        <f t="shared" si="31"/>
        <v>142.33000000000001</v>
      </c>
      <c r="P17" s="29">
        <f t="shared" si="32"/>
        <v>1565.63</v>
      </c>
    </row>
    <row r="18" spans="1:16" ht="29.25" customHeight="1" thickBot="1" x14ac:dyDescent="0.3">
      <c r="A18" s="39">
        <v>12</v>
      </c>
      <c r="B18" s="45" t="s">
        <v>44</v>
      </c>
      <c r="C18" s="40" t="s">
        <v>29</v>
      </c>
      <c r="D18" s="38">
        <v>2</v>
      </c>
      <c r="E18" s="32">
        <v>750</v>
      </c>
      <c r="F18" s="42">
        <v>754</v>
      </c>
      <c r="G18" s="32">
        <v>755</v>
      </c>
      <c r="H18" s="32"/>
      <c r="I18" s="32"/>
      <c r="J18" s="27">
        <f t="shared" ref="J18" si="33">AVERAGE(E18:I18)</f>
        <v>753</v>
      </c>
      <c r="K18" s="28">
        <f t="shared" ref="K18" si="34">SQRT((SUM(IF(E18&gt;0,POWER(E18-J18,2),0),IF(F18&gt;0,POWER(F18-J18,2),0),IF(G18&gt;0,POWER(G18-J18,2),0),IF(H18&gt;0,POWER(H18-J18,2),0),IF(I18&gt;0,POWER(I18-J18,2),0),))/(COUNTA(E18:I18)-1))</f>
        <v>2.6457513110645907</v>
      </c>
      <c r="L18" s="28">
        <f t="shared" ref="L18" si="35">K18/J18*100</f>
        <v>0.35136139589171189</v>
      </c>
      <c r="M18" s="29">
        <f t="shared" ref="M18" si="36">((D18/COUNTA(E18:I18))*(SUM(E18:I18)))</f>
        <v>1506</v>
      </c>
      <c r="N18" s="30">
        <f t="shared" ref="N18" si="37">M18/D18</f>
        <v>753</v>
      </c>
      <c r="O18" s="29">
        <f t="shared" ref="O18" si="38">ROUNDDOWN(N18,2)</f>
        <v>753</v>
      </c>
      <c r="P18" s="29">
        <f t="shared" si="6"/>
        <v>1506</v>
      </c>
    </row>
    <row r="19" spans="1:16" ht="33.75" customHeight="1" thickBot="1" x14ac:dyDescent="0.3">
      <c r="A19" s="39">
        <v>13</v>
      </c>
      <c r="B19" s="45" t="s">
        <v>45</v>
      </c>
      <c r="C19" s="40" t="s">
        <v>29</v>
      </c>
      <c r="D19" s="38">
        <v>2</v>
      </c>
      <c r="E19" s="32">
        <v>1950</v>
      </c>
      <c r="F19" s="42">
        <v>1952</v>
      </c>
      <c r="G19" s="32">
        <v>1955</v>
      </c>
      <c r="H19" s="32"/>
      <c r="I19" s="32"/>
      <c r="J19" s="27">
        <f t="shared" ref="J19:J21" si="39">AVERAGE(E19:I19)</f>
        <v>1952.3333333333333</v>
      </c>
      <c r="K19" s="28">
        <f t="shared" ref="K19:K21" si="40">SQRT((SUM(IF(E19&gt;0,POWER(E19-J19,2),0),IF(F19&gt;0,POWER(F19-J19,2),0),IF(G19&gt;0,POWER(G19-J19,2),0),IF(H19&gt;0,POWER(H19-J19,2),0),IF(I19&gt;0,POWER(I19-J19,2),0),))/(COUNTA(E19:I19)-1))</f>
        <v>2.5166114784235836</v>
      </c>
      <c r="L19" s="28">
        <f t="shared" ref="L19:L21" si="41">K19/J19*100</f>
        <v>0.12890275627916598</v>
      </c>
      <c r="M19" s="29">
        <f t="shared" ref="M19:M21" si="42">((D19/COUNTA(E19:I19))*(SUM(E19:I19)))</f>
        <v>3904.6666666666665</v>
      </c>
      <c r="N19" s="30">
        <f t="shared" ref="N19:N21" si="43">M19/D19</f>
        <v>1952.3333333333333</v>
      </c>
      <c r="O19" s="29">
        <f t="shared" ref="O19:O21" si="44">ROUNDDOWN(N19,2)</f>
        <v>1952.33</v>
      </c>
      <c r="P19" s="29">
        <f t="shared" si="6"/>
        <v>3904.66</v>
      </c>
    </row>
    <row r="20" spans="1:16" ht="34.5" customHeight="1" thickBot="1" x14ac:dyDescent="0.3">
      <c r="A20" s="39">
        <v>14</v>
      </c>
      <c r="B20" s="45" t="s">
        <v>40</v>
      </c>
      <c r="C20" s="40" t="s">
        <v>29</v>
      </c>
      <c r="D20" s="38">
        <v>3</v>
      </c>
      <c r="E20" s="32">
        <v>180</v>
      </c>
      <c r="F20" s="42">
        <v>187</v>
      </c>
      <c r="G20" s="32">
        <v>188</v>
      </c>
      <c r="H20" s="32"/>
      <c r="I20" s="32"/>
      <c r="J20" s="27">
        <f t="shared" si="39"/>
        <v>185</v>
      </c>
      <c r="K20" s="28">
        <f t="shared" si="40"/>
        <v>4.358898943540674</v>
      </c>
      <c r="L20" s="28">
        <f t="shared" si="41"/>
        <v>2.3561615911030667</v>
      </c>
      <c r="M20" s="29">
        <f t="shared" si="42"/>
        <v>555</v>
      </c>
      <c r="N20" s="30">
        <f t="shared" si="43"/>
        <v>185</v>
      </c>
      <c r="O20" s="29">
        <f t="shared" si="44"/>
        <v>185</v>
      </c>
      <c r="P20" s="29">
        <f t="shared" si="6"/>
        <v>555</v>
      </c>
    </row>
    <row r="21" spans="1:16" ht="33.75" customHeight="1" thickBot="1" x14ac:dyDescent="0.3">
      <c r="A21" s="39">
        <v>15</v>
      </c>
      <c r="B21" s="45" t="s">
        <v>46</v>
      </c>
      <c r="C21" s="40" t="s">
        <v>29</v>
      </c>
      <c r="D21" s="38">
        <v>7</v>
      </c>
      <c r="E21" s="32">
        <v>150</v>
      </c>
      <c r="F21" s="42">
        <v>151</v>
      </c>
      <c r="G21" s="32">
        <v>153</v>
      </c>
      <c r="H21" s="32"/>
      <c r="I21" s="32"/>
      <c r="J21" s="27">
        <f t="shared" si="39"/>
        <v>151.33333333333334</v>
      </c>
      <c r="K21" s="28">
        <f t="shared" si="40"/>
        <v>1.5275252316519465</v>
      </c>
      <c r="L21" s="28">
        <f t="shared" si="41"/>
        <v>1.0093779063779382</v>
      </c>
      <c r="M21" s="29">
        <f t="shared" si="42"/>
        <v>1059.3333333333335</v>
      </c>
      <c r="N21" s="30">
        <f t="shared" si="43"/>
        <v>151.33333333333334</v>
      </c>
      <c r="O21" s="29">
        <f t="shared" si="44"/>
        <v>151.33000000000001</v>
      </c>
      <c r="P21" s="29">
        <f t="shared" si="6"/>
        <v>1059.3100000000002</v>
      </c>
    </row>
    <row r="22" spans="1:16" s="26" customFormat="1" ht="18.75" x14ac:dyDescent="0.25">
      <c r="A22" s="18"/>
      <c r="B22" s="36" t="s">
        <v>17</v>
      </c>
      <c r="C22" s="20"/>
      <c r="D22" s="20"/>
      <c r="E22" s="21"/>
      <c r="F22" s="21"/>
      <c r="G22" s="21"/>
      <c r="H22" s="21"/>
      <c r="I22" s="21"/>
      <c r="J22" s="22"/>
      <c r="K22" s="23"/>
      <c r="L22" s="23"/>
      <c r="M22" s="24"/>
      <c r="N22" s="25"/>
      <c r="O22" s="24"/>
      <c r="P22" s="31">
        <f>SUM(P7:P21)</f>
        <v>27219.460000000003</v>
      </c>
    </row>
    <row r="23" spans="1:16" s="26" customFormat="1" ht="15.75" x14ac:dyDescent="0.25">
      <c r="A23" s="18"/>
      <c r="B23" s="19"/>
      <c r="C23" s="20"/>
      <c r="D23" s="20"/>
      <c r="E23" s="21"/>
      <c r="F23" s="21"/>
      <c r="G23" s="21"/>
      <c r="H23" s="21"/>
      <c r="I23" s="21"/>
      <c r="J23" s="22"/>
      <c r="K23" s="23"/>
      <c r="L23" s="23"/>
      <c r="M23" s="24"/>
      <c r="N23" s="25"/>
      <c r="O23" s="24"/>
      <c r="P23" s="24"/>
    </row>
    <row r="24" spans="1:16" s="26" customFormat="1" ht="15.75" x14ac:dyDescent="0.25">
      <c r="A24" s="18"/>
      <c r="B24" s="19"/>
      <c r="C24" s="20"/>
      <c r="D24" s="20"/>
      <c r="E24" s="21"/>
      <c r="F24" s="21"/>
      <c r="G24" s="21"/>
      <c r="H24" s="21"/>
      <c r="I24" s="21"/>
      <c r="J24" s="22"/>
      <c r="K24" s="23"/>
      <c r="L24" s="23"/>
      <c r="M24" s="24"/>
      <c r="N24" s="25"/>
      <c r="O24" s="24"/>
      <c r="P24" s="24"/>
    </row>
    <row r="25" spans="1:16" x14ac:dyDescent="0.25">
      <c r="A25" s="35" t="s">
        <v>42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"/>
      <c r="P25" s="12"/>
    </row>
    <row r="26" spans="1:16" ht="32.25" customHeight="1" x14ac:dyDescent="0.3">
      <c r="A26" s="47" t="s">
        <v>18</v>
      </c>
      <c r="B26" s="48"/>
      <c r="C26" s="48"/>
      <c r="D26" s="48"/>
      <c r="E26" s="48"/>
      <c r="F26" s="48"/>
      <c r="G26" s="1" t="s">
        <v>19</v>
      </c>
      <c r="H26" s="1"/>
      <c r="I26" s="49" t="s">
        <v>26</v>
      </c>
      <c r="J26" s="48"/>
      <c r="K26" s="1"/>
      <c r="L26" s="1"/>
      <c r="M26" s="1"/>
      <c r="N26" s="1"/>
      <c r="O26" s="1"/>
    </row>
    <row r="27" spans="1:16" ht="34.5" customHeight="1" x14ac:dyDescent="0.3">
      <c r="A27" s="47" t="s">
        <v>20</v>
      </c>
      <c r="B27" s="48"/>
      <c r="C27" s="48"/>
      <c r="D27" s="48"/>
      <c r="E27" s="48"/>
      <c r="F27" s="48"/>
      <c r="G27" s="1" t="s">
        <v>19</v>
      </c>
      <c r="H27" s="1"/>
      <c r="I27" s="49" t="s">
        <v>27</v>
      </c>
      <c r="J27" s="48"/>
      <c r="K27" s="1"/>
      <c r="L27" s="1"/>
      <c r="M27" s="1"/>
      <c r="N27" s="1"/>
      <c r="O27" s="1"/>
      <c r="P27" s="1"/>
    </row>
    <row r="28" spans="1:16" ht="15.75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1"/>
      <c r="L28" s="1"/>
      <c r="M28" s="1"/>
      <c r="N28" s="1"/>
      <c r="O28" s="1"/>
      <c r="P28" s="1"/>
    </row>
    <row r="29" spans="1:16" s="1" customFormat="1" ht="15.75" x14ac:dyDescent="0.25">
      <c r="A29" s="46"/>
      <c r="B29" s="46"/>
      <c r="C29" s="46"/>
      <c r="D29" s="46"/>
      <c r="E29" s="46"/>
      <c r="F29" s="33"/>
      <c r="G29" s="33"/>
      <c r="H29" s="33"/>
      <c r="I29" s="33"/>
      <c r="J29" s="33"/>
      <c r="K29" s="33"/>
      <c r="L29" s="33"/>
      <c r="M29" s="33"/>
      <c r="N29" s="15"/>
      <c r="O29" s="15"/>
      <c r="P29" s="15"/>
    </row>
    <row r="30" spans="1:16" s="1" customFormat="1" ht="15.75" x14ac:dyDescent="0.25">
      <c r="A30" s="46" t="s">
        <v>21</v>
      </c>
      <c r="B30" s="46"/>
      <c r="C30" s="46"/>
      <c r="D30" s="46"/>
      <c r="E30" s="46"/>
      <c r="F30" s="33"/>
      <c r="G30" s="33"/>
      <c r="H30" s="33"/>
      <c r="I30" s="33"/>
      <c r="J30" s="33"/>
      <c r="K30" s="33"/>
      <c r="L30" s="33"/>
      <c r="M30" s="33"/>
      <c r="N30" s="15"/>
      <c r="O30" s="15"/>
      <c r="P30" s="15"/>
    </row>
    <row r="31" spans="1:16" s="1" customFormat="1" ht="15.75" x14ac:dyDescent="0.25">
      <c r="A31" s="46" t="s">
        <v>16</v>
      </c>
      <c r="B31" s="46"/>
      <c r="C31" s="46"/>
      <c r="D31" s="46"/>
      <c r="E31" s="46"/>
      <c r="F31" s="33"/>
      <c r="G31" s="33"/>
      <c r="H31" s="33"/>
      <c r="I31" s="33"/>
      <c r="J31" s="33"/>
      <c r="K31" s="33"/>
      <c r="L31" s="33"/>
      <c r="M31" s="33"/>
      <c r="N31" s="15"/>
      <c r="O31" s="15"/>
      <c r="P31" s="15"/>
    </row>
    <row r="32" spans="1:16" s="1" customFormat="1" ht="15.75" x14ac:dyDescent="0.25">
      <c r="A32" s="46" t="s">
        <v>28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</row>
    <row r="33" spans="1:16" s="1" customFormat="1" ht="15.75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15"/>
      <c r="O33" s="15"/>
      <c r="P33" s="15"/>
    </row>
    <row r="34" spans="1:16" s="1" customFormat="1" ht="15.75" x14ac:dyDescent="0.25">
      <c r="A34" s="46" t="s">
        <v>43</v>
      </c>
      <c r="B34" s="46"/>
      <c r="C34" s="46"/>
      <c r="D34" s="46"/>
      <c r="E34" s="46"/>
      <c r="F34" s="46"/>
      <c r="G34" s="46"/>
      <c r="H34" s="46"/>
      <c r="I34" s="16"/>
      <c r="J34" s="16"/>
      <c r="K34" s="16"/>
      <c r="L34" s="16"/>
      <c r="M34" s="16"/>
      <c r="N34" s="17"/>
      <c r="O34" s="17"/>
      <c r="P34" s="17"/>
    </row>
    <row r="35" spans="1:16" s="1" customFormat="1" x14ac:dyDescent="0.25"/>
    <row r="36" spans="1:16" s="1" customFormat="1" x14ac:dyDescent="0.25"/>
    <row r="37" spans="1:16" s="1" customFormat="1" x14ac:dyDescent="0.25"/>
    <row r="38" spans="1:16" s="1" customFormat="1" x14ac:dyDescent="0.25"/>
    <row r="39" spans="1:16" s="1" customFormat="1" x14ac:dyDescent="0.25"/>
    <row r="40" spans="1:16" s="1" customFormat="1" x14ac:dyDescent="0.25"/>
    <row r="41" spans="1:16" s="1" customFormat="1" x14ac:dyDescent="0.25"/>
    <row r="42" spans="1:16" s="1" customFormat="1" x14ac:dyDescent="0.25"/>
    <row r="43" spans="1:16" s="1" customFormat="1" x14ac:dyDescent="0.25"/>
    <row r="44" spans="1:16" s="1" customFormat="1" x14ac:dyDescent="0.25"/>
    <row r="45" spans="1:16" s="1" customFormat="1" x14ac:dyDescent="0.25"/>
    <row r="46" spans="1:16" s="1" customFormat="1" x14ac:dyDescent="0.25"/>
    <row r="47" spans="1:16" s="1" customFormat="1" x14ac:dyDescent="0.25"/>
    <row r="48" spans="1:16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/>
    <row r="342" spans="1:16" s="1" customFormat="1" x14ac:dyDescent="0.25"/>
    <row r="343" spans="1:16" s="1" customFormat="1" x14ac:dyDescent="0.25"/>
    <row r="344" spans="1:16" s="1" customFormat="1" x14ac:dyDescent="0.25"/>
    <row r="345" spans="1:16" s="1" customFormat="1" x14ac:dyDescent="0.25"/>
    <row r="346" spans="1:16" s="1" customForma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s="1" customForma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</sheetData>
  <mergeCells count="18">
    <mergeCell ref="A27:F27"/>
    <mergeCell ref="A26:F26"/>
    <mergeCell ref="I26:J26"/>
    <mergeCell ref="I27:J27"/>
    <mergeCell ref="N1:P2"/>
    <mergeCell ref="A4:P4"/>
    <mergeCell ref="A5:A6"/>
    <mergeCell ref="B5:B6"/>
    <mergeCell ref="C5:C6"/>
    <mergeCell ref="D5:D6"/>
    <mergeCell ref="E5:I5"/>
    <mergeCell ref="J5:L5"/>
    <mergeCell ref="M5:P5"/>
    <mergeCell ref="A34:H34"/>
    <mergeCell ref="A32:P32"/>
    <mergeCell ref="A29:E29"/>
    <mergeCell ref="A30:E30"/>
    <mergeCell ref="A31:E31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транспорные услуги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BNJ</cp:lastModifiedBy>
  <cp:lastPrinted>2026-05-18T11:48:32Z</cp:lastPrinted>
  <dcterms:created xsi:type="dcterms:W3CDTF">2014-04-01T09:50:37Z</dcterms:created>
  <dcterms:modified xsi:type="dcterms:W3CDTF">2026-05-22T07:53:34Z</dcterms:modified>
</cp:coreProperties>
</file>