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T:\1 Закупки\ФЗ-44\44-ФЗ в 2026 году\ЕАТ 2026г\164 Перчатки УУ (2) (Мед.)\На сайт\"/>
    </mc:Choice>
  </mc:AlternateContent>
  <bookViews>
    <workbookView xWindow="0" yWindow="0" windowWidth="19155" windowHeight="10065"/>
  </bookViews>
  <sheets>
    <sheet name="Н(М)ЦК по ПП 450н" sheetId="19" r:id="rId1"/>
  </sheets>
  <definedNames>
    <definedName name="RangeW" localSheetId="0">#REF!</definedName>
    <definedName name="RangeW">#REF!</definedName>
    <definedName name="_xlnm.Print_Area" localSheetId="0">'Н(М)ЦК по ПП 450н'!$A$1:$S$16</definedName>
  </definedNames>
  <calcPr calcId="162913"/>
</workbook>
</file>

<file path=xl/calcChain.xml><?xml version="1.0" encoding="utf-8"?>
<calcChain xmlns="http://schemas.openxmlformats.org/spreadsheetml/2006/main">
  <c r="S12" i="19" l="1"/>
  <c r="F11" i="19"/>
  <c r="E11" i="19"/>
  <c r="D11" i="19"/>
  <c r="F10" i="19"/>
  <c r="E10" i="19"/>
  <c r="D10" i="19"/>
  <c r="F9" i="19"/>
  <c r="E9" i="19"/>
  <c r="D9" i="19"/>
  <c r="S9" i="19" s="1"/>
  <c r="S11" i="19"/>
  <c r="S10" i="19"/>
  <c r="K11" i="19" l="1"/>
  <c r="Q11" i="19"/>
  <c r="R11" i="19" s="1"/>
  <c r="G11" i="19"/>
  <c r="J11" i="19" s="1"/>
  <c r="Q10" i="19"/>
  <c r="R10" i="19" s="1"/>
  <c r="M10" i="19"/>
  <c r="O10" i="19" s="1"/>
  <c r="P10" i="19" s="1"/>
  <c r="K10" i="19"/>
  <c r="G10" i="19"/>
  <c r="J10" i="19" s="1"/>
  <c r="L11" i="19" l="1"/>
  <c r="M11" i="19"/>
  <c r="O11" i="19" s="1"/>
  <c r="P11" i="19" s="1"/>
  <c r="L10" i="19"/>
  <c r="Q9" i="19"/>
  <c r="R9" i="19" s="1"/>
  <c r="M9" i="19" l="1"/>
  <c r="K9" i="19"/>
  <c r="G9" i="19"/>
  <c r="J9" i="19" s="1"/>
  <c r="O9" i="19" l="1"/>
  <c r="P9" i="19" s="1"/>
  <c r="L9" i="19"/>
</calcChain>
</file>

<file path=xl/sharedStrings.xml><?xml version="1.0" encoding="utf-8"?>
<sst xmlns="http://schemas.openxmlformats.org/spreadsheetml/2006/main" count="32" uniqueCount="30">
  <si>
    <t>Ед. измер.</t>
  </si>
  <si>
    <t>№ п/п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</si>
  <si>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</si>
  <si>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ед.</t>
  </si>
  <si>
    <t>n - кол-во значений, используемых в расчете</t>
  </si>
  <si>
    <t>Определение однородности совокупности значений выявленных цен</t>
  </si>
  <si>
    <t>Среднее квадратичное отклонение</t>
  </si>
  <si>
    <t>ИЦИ № 1</t>
  </si>
  <si>
    <t>ИЦИ № 2</t>
  </si>
  <si>
    <t>ИЦИ № 3</t>
  </si>
  <si>
    <r>
      <t xml:space="preserve">V - коэф-нт вариации                  </t>
    </r>
    <r>
      <rPr>
        <i/>
        <sz val="12"/>
        <rFont val="Times New Roman"/>
        <family val="1"/>
        <charset val="204"/>
      </rPr>
      <t>(не должен превышать 33%)</t>
    </r>
  </si>
  <si>
    <t>Наименование предмета контракта</t>
  </si>
  <si>
    <t xml:space="preserve">Коммерческие предложения (без учета НДС) </t>
  </si>
  <si>
    <t>НМЦК</t>
  </si>
  <si>
    <t>&lt;ц&gt; - средн. арифм. величина цены единицы прод-ции с округлением до сотых долей, руб.</t>
  </si>
  <si>
    <t xml:space="preserve">Начальная цена единицы медицинского изделия (далее - НЦЕ), устанавливается как средневзвешенное значение собранных заказчиком, с округлением до сотых долей </t>
  </si>
  <si>
    <t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и Приказом Министерства здравоохранения РФ от 15 мая 2020 г.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</t>
  </si>
  <si>
    <t>Налог на добавленную стоимость, НДС, %</t>
  </si>
  <si>
    <t>Начальная цена единицы медицинского изделия с НДС</t>
  </si>
  <si>
    <t>Обоснование начальной (максимальной) цены контракта на поставку медицинских изделий.</t>
  </si>
  <si>
    <t>Цена за единицу изм. ИЦИ с минимальной суммой, (руб.)*</t>
  </si>
  <si>
    <t>НМЦК по ИЦИ с минимальной суммой,  (руб.)</t>
  </si>
  <si>
    <t>НМЦК по ИЦИ с минимальной суммой, с НДС (руб.)</t>
  </si>
  <si>
    <t>* в соответствии с п.18 приказа Министерства здравоохранения РФ от 15 мая 2020 г. № 450н. 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соответствующей закупки, с пропорциональным снижением начальных цен единиц закупаемых медицинских изделий.</t>
  </si>
  <si>
    <t>пара</t>
  </si>
  <si>
    <t>Перчатки медицинские из латекса, размер S</t>
  </si>
  <si>
    <t>Перчатки медицинские из латекса, размер M</t>
  </si>
  <si>
    <t>Перчатки медицинские из латекса, размер L</t>
  </si>
  <si>
    <t>На основании приведенных данных устанавливается следующая начальная (максимальная) цена контракта:  16 800.00 руб. (шестнадцать тысяч восемьсот рублей).</t>
  </si>
  <si>
    <t xml:space="preserve">
10.06.2026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</si>
</sst>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[$-419]General"/>
    <numFmt numFmtId="166" formatCode="#,##0.00_ ;\-#,##0.00\ "/>
  </numFmts>
  <fonts count="41" x14ac:knownFonts="1"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Helv"/>
      <charset val="204"/>
    </font>
    <font>
      <i/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b/>
      <sz val="1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2">
    <xf numFmtId="0" fontId="0" fillId="0" borderId="0"/>
    <xf numFmtId="0" fontId="1" fillId="0" borderId="0"/>
    <xf numFmtId="165" fontId="29" fillId="0" borderId="0" applyBorder="0" applyProtection="0"/>
    <xf numFmtId="0" fontId="3" fillId="0" borderId="0"/>
    <xf numFmtId="0" fontId="15" fillId="0" borderId="0"/>
    <xf numFmtId="0" fontId="15" fillId="0" borderId="0"/>
    <xf numFmtId="0" fontId="27" fillId="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4" fillId="4" borderId="1" applyNumberFormat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6" fillId="11" borderId="1" applyNumberFormat="0" applyAlignment="0" applyProtection="0"/>
    <xf numFmtId="0" fontId="30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31" fillId="0" borderId="0"/>
    <xf numFmtId="0" fontId="3" fillId="0" borderId="0"/>
    <xf numFmtId="0" fontId="15" fillId="0" borderId="0" applyFill="0"/>
    <xf numFmtId="0" fontId="31" fillId="0" borderId="0"/>
    <xf numFmtId="0" fontId="15" fillId="0" borderId="0"/>
    <xf numFmtId="0" fontId="1" fillId="0" borderId="0"/>
    <xf numFmtId="0" fontId="31" fillId="0" borderId="0"/>
    <xf numFmtId="0" fontId="15" fillId="0" borderId="0"/>
    <xf numFmtId="0" fontId="15" fillId="0" borderId="0"/>
    <xf numFmtId="0" fontId="31" fillId="0" borderId="0"/>
    <xf numFmtId="0" fontId="3" fillId="0" borderId="0"/>
    <xf numFmtId="0" fontId="32" fillId="0" borderId="0"/>
    <xf numFmtId="0" fontId="31" fillId="0" borderId="0"/>
    <xf numFmtId="0" fontId="3" fillId="0" borderId="0"/>
    <xf numFmtId="0" fontId="15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4" borderId="8" applyNumberFormat="0" applyFont="0" applyAlignment="0" applyProtection="0"/>
    <xf numFmtId="0" fontId="1" fillId="14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4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</cellStyleXfs>
  <cellXfs count="116">
    <xf numFmtId="0" fontId="0" fillId="0" borderId="0" xfId="0"/>
    <xf numFmtId="0" fontId="0" fillId="0" borderId="0" xfId="0" applyAlignment="1">
      <alignment vertical="top"/>
    </xf>
    <xf numFmtId="0" fontId="22" fillId="0" borderId="0" xfId="0" applyFont="1" applyAlignment="1">
      <alignment vertical="top"/>
    </xf>
    <xf numFmtId="0" fontId="22" fillId="0" borderId="0" xfId="0" applyFont="1" applyBorder="1" applyAlignment="1">
      <alignment vertical="top"/>
    </xf>
    <xf numFmtId="0" fontId="22" fillId="0" borderId="0" xfId="56" applyFont="1" applyAlignment="1">
      <alignment vertical="top"/>
    </xf>
    <xf numFmtId="0" fontId="22" fillId="0" borderId="0" xfId="0" applyFont="1" applyAlignment="1">
      <alignment horizontal="right" vertical="top"/>
    </xf>
    <xf numFmtId="0" fontId="21" fillId="0" borderId="0" xfId="0" applyFont="1" applyAlignment="1">
      <alignment vertical="top"/>
    </xf>
    <xf numFmtId="0" fontId="22" fillId="0" borderId="0" xfId="0" applyFont="1"/>
    <xf numFmtId="0" fontId="28" fillId="0" borderId="0" xfId="0" applyFont="1" applyAlignment="1">
      <alignment horizontal="center"/>
    </xf>
    <xf numFmtId="0" fontId="24" fillId="0" borderId="0" xfId="0" applyFont="1" applyAlignment="1">
      <alignment horizontal="center" vertical="top" wrapText="1"/>
    </xf>
    <xf numFmtId="0" fontId="23" fillId="0" borderId="0" xfId="0" applyFont="1" applyAlignment="1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22" fillId="0" borderId="0" xfId="0" applyFont="1" applyAlignment="1">
      <alignment horizontal="left" vertical="top"/>
    </xf>
    <xf numFmtId="0" fontId="23" fillId="0" borderId="19" xfId="0" applyFont="1" applyBorder="1" applyAlignment="1">
      <alignment horizontal="center" vertical="center" wrapText="1"/>
    </xf>
    <xf numFmtId="0" fontId="36" fillId="0" borderId="0" xfId="0" applyFont="1" applyAlignment="1">
      <alignment vertical="top" wrapText="1"/>
    </xf>
    <xf numFmtId="0" fontId="38" fillId="0" borderId="0" xfId="0" applyFont="1" applyAlignment="1">
      <alignment vertical="top" wrapText="1"/>
    </xf>
    <xf numFmtId="0" fontId="39" fillId="0" borderId="0" xfId="0" applyFont="1" applyAlignment="1">
      <alignment vertical="top"/>
    </xf>
    <xf numFmtId="0" fontId="15" fillId="0" borderId="0" xfId="0" applyFont="1" applyAlignment="1">
      <alignment vertical="top"/>
    </xf>
    <xf numFmtId="4" fontId="22" fillId="0" borderId="23" xfId="0" applyNumberFormat="1" applyFont="1" applyBorder="1" applyAlignment="1">
      <alignment horizontal="center" vertical="center" wrapText="1"/>
    </xf>
    <xf numFmtId="0" fontId="25" fillId="15" borderId="24" xfId="0" applyFont="1" applyFill="1" applyBorder="1" applyAlignment="1">
      <alignment horizontal="center" vertical="center" wrapText="1"/>
    </xf>
    <xf numFmtId="0" fontId="25" fillId="15" borderId="25" xfId="0" applyFont="1" applyFill="1" applyBorder="1" applyAlignment="1">
      <alignment horizontal="center" vertical="center" wrapText="1"/>
    </xf>
    <xf numFmtId="0" fontId="25" fillId="15" borderId="25" xfId="0" applyNumberFormat="1" applyFont="1" applyFill="1" applyBorder="1" applyAlignment="1">
      <alignment horizontal="center" vertical="center" wrapText="1"/>
    </xf>
    <xf numFmtId="0" fontId="25" fillId="0" borderId="20" xfId="0" applyNumberFormat="1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164" fontId="22" fillId="0" borderId="26" xfId="0" applyNumberFormat="1" applyFont="1" applyBorder="1" applyAlignment="1">
      <alignment horizontal="center" vertical="center"/>
    </xf>
    <xf numFmtId="0" fontId="0" fillId="0" borderId="27" xfId="0" applyBorder="1" applyAlignment="1">
      <alignment vertical="center"/>
    </xf>
    <xf numFmtId="164" fontId="23" fillId="0" borderId="27" xfId="0" applyNumberFormat="1" applyFont="1" applyBorder="1" applyAlignment="1">
      <alignment vertical="center"/>
    </xf>
    <xf numFmtId="0" fontId="23" fillId="0" borderId="10" xfId="0" applyFont="1" applyBorder="1" applyAlignment="1">
      <alignment vertical="center" wrapText="1"/>
    </xf>
    <xf numFmtId="4" fontId="22" fillId="0" borderId="10" xfId="0" applyNumberFormat="1" applyFont="1" applyFill="1" applyBorder="1" applyAlignment="1">
      <alignment horizontal="center" vertical="center" wrapText="1"/>
    </xf>
    <xf numFmtId="4" fontId="22" fillId="0" borderId="10" xfId="0" applyNumberFormat="1" applyFont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5" fillId="15" borderId="10" xfId="0" applyNumberFormat="1" applyFont="1" applyFill="1" applyBorder="1" applyAlignment="1">
      <alignment horizontal="center" vertical="center" wrapText="1"/>
    </xf>
    <xf numFmtId="166" fontId="22" fillId="0" borderId="10" xfId="0" applyNumberFormat="1" applyFont="1" applyBorder="1" applyAlignment="1">
      <alignment horizontal="center" vertical="center" wrapText="1"/>
    </xf>
    <xf numFmtId="164" fontId="22" fillId="0" borderId="10" xfId="0" applyNumberFormat="1" applyFont="1" applyBorder="1" applyAlignment="1">
      <alignment horizontal="center" vertical="center" wrapText="1"/>
    </xf>
    <xf numFmtId="10" fontId="22" fillId="0" borderId="10" xfId="0" applyNumberFormat="1" applyFont="1" applyBorder="1" applyAlignment="1">
      <alignment horizontal="center" vertical="center" wrapText="1"/>
    </xf>
    <xf numFmtId="166" fontId="22" fillId="0" borderId="10" xfId="0" applyNumberFormat="1" applyFont="1" applyFill="1" applyBorder="1" applyAlignment="1">
      <alignment horizontal="center" vertical="center" wrapText="1"/>
    </xf>
    <xf numFmtId="0" fontId="25" fillId="15" borderId="11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vertical="center" wrapText="1"/>
    </xf>
    <xf numFmtId="4" fontId="22" fillId="0" borderId="12" xfId="0" applyNumberFormat="1" applyFont="1" applyFill="1" applyBorder="1" applyAlignment="1">
      <alignment horizontal="center" vertical="center" wrapText="1"/>
    </xf>
    <xf numFmtId="4" fontId="22" fillId="0" borderId="12" xfId="0" applyNumberFormat="1" applyFont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5" fillId="15" borderId="12" xfId="0" applyNumberFormat="1" applyFont="1" applyFill="1" applyBorder="1" applyAlignment="1">
      <alignment horizontal="center" vertical="center" wrapText="1"/>
    </xf>
    <xf numFmtId="166" fontId="22" fillId="0" borderId="12" xfId="0" applyNumberFormat="1" applyFont="1" applyBorder="1" applyAlignment="1">
      <alignment horizontal="center" vertical="center" wrapText="1"/>
    </xf>
    <xf numFmtId="164" fontId="22" fillId="0" borderId="12" xfId="0" applyNumberFormat="1" applyFont="1" applyBorder="1" applyAlignment="1">
      <alignment horizontal="center" vertical="center" wrapText="1"/>
    </xf>
    <xf numFmtId="10" fontId="22" fillId="0" borderId="12" xfId="0" applyNumberFormat="1" applyFont="1" applyBorder="1" applyAlignment="1">
      <alignment horizontal="center" vertical="center" wrapText="1"/>
    </xf>
    <xf numFmtId="166" fontId="22" fillId="0" borderId="12" xfId="0" applyNumberFormat="1" applyFont="1" applyFill="1" applyBorder="1" applyAlignment="1">
      <alignment horizontal="center" vertical="center" wrapText="1"/>
    </xf>
    <xf numFmtId="4" fontId="23" fillId="0" borderId="13" xfId="0" applyNumberFormat="1" applyFont="1" applyBorder="1" applyAlignment="1">
      <alignment horizontal="center" vertical="center" wrapText="1"/>
    </xf>
    <xf numFmtId="0" fontId="25" fillId="15" borderId="14" xfId="0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>
      <alignment horizontal="center" vertical="center" wrapText="1"/>
    </xf>
    <xf numFmtId="0" fontId="25" fillId="15" borderId="28" xfId="0" applyFont="1" applyFill="1" applyBorder="1" applyAlignment="1">
      <alignment horizontal="center" vertical="center" wrapText="1"/>
    </xf>
    <xf numFmtId="0" fontId="23" fillId="0" borderId="29" xfId="0" applyFont="1" applyBorder="1" applyAlignment="1">
      <alignment vertical="center" wrapText="1"/>
    </xf>
    <xf numFmtId="4" fontId="22" fillId="0" borderId="29" xfId="0" applyNumberFormat="1" applyFont="1" applyFill="1" applyBorder="1" applyAlignment="1">
      <alignment horizontal="center" vertical="center" wrapText="1"/>
    </xf>
    <xf numFmtId="4" fontId="22" fillId="0" borderId="29" xfId="0" applyNumberFormat="1" applyFont="1" applyBorder="1" applyAlignment="1">
      <alignment horizontal="center" vertical="center" wrapText="1"/>
    </xf>
    <xf numFmtId="0" fontId="22" fillId="0" borderId="29" xfId="0" applyFont="1" applyFill="1" applyBorder="1" applyAlignment="1">
      <alignment horizontal="center" vertical="center" wrapText="1"/>
    </xf>
    <xf numFmtId="0" fontId="25" fillId="15" borderId="29" xfId="0" applyNumberFormat="1" applyFont="1" applyFill="1" applyBorder="1" applyAlignment="1">
      <alignment horizontal="center" vertical="center" wrapText="1"/>
    </xf>
    <xf numFmtId="166" fontId="22" fillId="0" borderId="29" xfId="0" applyNumberFormat="1" applyFont="1" applyBorder="1" applyAlignment="1">
      <alignment horizontal="center" vertical="center" wrapText="1"/>
    </xf>
    <xf numFmtId="164" fontId="22" fillId="0" borderId="29" xfId="0" applyNumberFormat="1" applyFont="1" applyBorder="1" applyAlignment="1">
      <alignment horizontal="center" vertical="center" wrapText="1"/>
    </xf>
    <xf numFmtId="10" fontId="22" fillId="0" borderId="29" xfId="0" applyNumberFormat="1" applyFont="1" applyBorder="1" applyAlignment="1">
      <alignment horizontal="center" vertical="center" wrapText="1"/>
    </xf>
    <xf numFmtId="166" fontId="22" fillId="0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/>
    </xf>
    <xf numFmtId="0" fontId="25" fillId="15" borderId="34" xfId="0" applyNumberFormat="1" applyFont="1" applyFill="1" applyBorder="1" applyAlignment="1">
      <alignment horizontal="center" vertical="center" wrapText="1"/>
    </xf>
    <xf numFmtId="0" fontId="25" fillId="0" borderId="36" xfId="0" applyNumberFormat="1" applyFont="1" applyBorder="1" applyAlignment="1">
      <alignment horizontal="center" vertical="center" wrapText="1"/>
    </xf>
    <xf numFmtId="4" fontId="22" fillId="0" borderId="11" xfId="0" applyNumberFormat="1" applyFont="1" applyFill="1" applyBorder="1" applyAlignment="1">
      <alignment horizontal="center" vertical="center" wrapText="1"/>
    </xf>
    <xf numFmtId="4" fontId="22" fillId="0" borderId="14" xfId="0" applyNumberFormat="1" applyFont="1" applyFill="1" applyBorder="1" applyAlignment="1">
      <alignment horizontal="center" vertical="center" wrapText="1"/>
    </xf>
    <xf numFmtId="4" fontId="22" fillId="0" borderId="28" xfId="0" applyNumberFormat="1" applyFont="1" applyFill="1" applyBorder="1" applyAlignment="1">
      <alignment horizontal="center" vertical="center" wrapText="1"/>
    </xf>
    <xf numFmtId="4" fontId="22" fillId="0" borderId="38" xfId="0" applyNumberFormat="1" applyFont="1" applyFill="1" applyBorder="1" applyAlignment="1">
      <alignment horizontal="center" vertical="center" wrapText="1"/>
    </xf>
    <xf numFmtId="4" fontId="22" fillId="0" borderId="39" xfId="0" applyNumberFormat="1" applyFont="1" applyFill="1" applyBorder="1" applyAlignment="1">
      <alignment horizontal="center" vertical="center" wrapText="1"/>
    </xf>
    <xf numFmtId="4" fontId="22" fillId="0" borderId="40" xfId="0" applyNumberFormat="1" applyFont="1" applyFill="1" applyBorder="1" applyAlignment="1">
      <alignment horizontal="center" vertical="center" wrapText="1"/>
    </xf>
    <xf numFmtId="4" fontId="22" fillId="0" borderId="13" xfId="0" applyNumberFormat="1" applyFont="1" applyBorder="1" applyAlignment="1">
      <alignment horizontal="center" vertical="center" wrapText="1"/>
    </xf>
    <xf numFmtId="4" fontId="22" fillId="0" borderId="15" xfId="0" applyNumberFormat="1" applyFont="1" applyBorder="1" applyAlignment="1">
      <alignment horizontal="center" vertical="center" wrapText="1"/>
    </xf>
    <xf numFmtId="4" fontId="22" fillId="0" borderId="30" xfId="0" applyNumberFormat="1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4" fontId="22" fillId="0" borderId="38" xfId="0" applyNumberFormat="1" applyFont="1" applyBorder="1" applyAlignment="1">
      <alignment horizontal="center" vertical="center" wrapText="1"/>
    </xf>
    <xf numFmtId="4" fontId="22" fillId="0" borderId="39" xfId="0" applyNumberFormat="1" applyFont="1" applyBorder="1" applyAlignment="1">
      <alignment horizontal="center" vertical="center" wrapText="1"/>
    </xf>
    <xf numFmtId="4" fontId="22" fillId="0" borderId="40" xfId="0" applyNumberFormat="1" applyFont="1" applyBorder="1" applyAlignment="1">
      <alignment horizontal="center" vertical="center" wrapText="1"/>
    </xf>
    <xf numFmtId="4" fontId="22" fillId="0" borderId="13" xfId="0" applyNumberFormat="1" applyFont="1" applyFill="1" applyBorder="1" applyAlignment="1">
      <alignment horizontal="center" vertical="center" wrapText="1"/>
    </xf>
    <xf numFmtId="4" fontId="22" fillId="0" borderId="15" xfId="0" applyNumberFormat="1" applyFont="1" applyFill="1" applyBorder="1" applyAlignment="1">
      <alignment horizontal="center" vertical="center" wrapText="1"/>
    </xf>
    <xf numFmtId="4" fontId="22" fillId="0" borderId="30" xfId="0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top" wrapText="1"/>
    </xf>
    <xf numFmtId="0" fontId="36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33" fillId="0" borderId="0" xfId="0" applyFont="1" applyAlignment="1">
      <alignment horizontal="center" vertical="top" wrapText="1"/>
    </xf>
    <xf numFmtId="0" fontId="33" fillId="0" borderId="12" xfId="1" applyFont="1" applyBorder="1" applyAlignment="1">
      <alignment horizontal="center" vertical="center" wrapText="1"/>
    </xf>
    <xf numFmtId="0" fontId="33" fillId="0" borderId="10" xfId="1" applyFont="1" applyBorder="1" applyAlignment="1">
      <alignment horizontal="center" vertical="center" wrapText="1"/>
    </xf>
    <xf numFmtId="0" fontId="33" fillId="0" borderId="19" xfId="1" applyFont="1" applyBorder="1" applyAlignment="1">
      <alignment horizontal="center" vertical="center" wrapText="1"/>
    </xf>
    <xf numFmtId="0" fontId="37" fillId="0" borderId="0" xfId="0" applyFont="1" applyBorder="1" applyAlignment="1">
      <alignment vertical="top" wrapText="1"/>
    </xf>
    <xf numFmtId="0" fontId="23" fillId="0" borderId="16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top"/>
    </xf>
    <xf numFmtId="0" fontId="34" fillId="0" borderId="19" xfId="0" applyFont="1" applyBorder="1" applyAlignment="1">
      <alignment horizontal="center" vertical="top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9" xfId="0" applyNumberFormat="1" applyFont="1" applyBorder="1" applyAlignment="1">
      <alignment horizontal="center" vertical="top" wrapText="1"/>
    </xf>
    <xf numFmtId="0" fontId="34" fillId="0" borderId="32" xfId="0" applyFont="1" applyBorder="1" applyAlignment="1">
      <alignment horizontal="center" vertical="center" wrapText="1"/>
    </xf>
    <xf numFmtId="0" fontId="34" fillId="0" borderId="33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40" fillId="0" borderId="36" xfId="1" applyFont="1" applyBorder="1" applyAlignment="1">
      <alignment horizontal="center" vertical="center" wrapText="1"/>
    </xf>
    <xf numFmtId="0" fontId="40" fillId="0" borderId="37" xfId="1" applyFont="1" applyBorder="1" applyAlignment="1">
      <alignment horizontal="center" vertical="center" wrapText="1"/>
    </xf>
    <xf numFmtId="0" fontId="23" fillId="0" borderId="20" xfId="1" applyFont="1" applyBorder="1" applyAlignment="1">
      <alignment horizontal="center" vertical="center" wrapText="1"/>
    </xf>
    <xf numFmtId="0" fontId="23" fillId="0" borderId="21" xfId="1" applyFont="1" applyBorder="1" applyAlignment="1">
      <alignment horizontal="center" vertical="center" wrapText="1"/>
    </xf>
    <xf numFmtId="0" fontId="23" fillId="0" borderId="12" xfId="0" applyNumberFormat="1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 wrapText="1"/>
    </xf>
    <xf numFmtId="0" fontId="23" fillId="0" borderId="19" xfId="0" applyNumberFormat="1" applyFont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</cellXfs>
  <cellStyles count="72">
    <cellStyle name="Excel Built-in Normal" xfId="1"/>
    <cellStyle name="Excel Built-in Normal 2" xfId="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3"/>
    <cellStyle name="Normal 2" xfId="4"/>
    <cellStyle name="Normal 3" xfId="5"/>
    <cellStyle name="Style 1" xfId="6"/>
    <cellStyle name="Акцент1" xfId="7" builtinId="29" customBuiltin="1"/>
    <cellStyle name="Акцент1 2" xfId="8"/>
    <cellStyle name="Акцент2" xfId="9" builtinId="33" customBuiltin="1"/>
    <cellStyle name="Акцент2 2" xfId="10"/>
    <cellStyle name="Акцент3" xfId="11" builtinId="37" customBuiltin="1"/>
    <cellStyle name="Акцент3 2" xfId="12"/>
    <cellStyle name="Акцент4" xfId="13" builtinId="41" customBuiltin="1"/>
    <cellStyle name="Акцент4 2" xfId="14"/>
    <cellStyle name="Акцент5" xfId="15" builtinId="45" customBuiltin="1"/>
    <cellStyle name="Акцент5 2" xfId="16"/>
    <cellStyle name="Акцент6" xfId="17" builtinId="49" customBuiltin="1"/>
    <cellStyle name="Акцент6 2" xfId="18"/>
    <cellStyle name="Ввод " xfId="19" builtinId="20" customBuiltin="1"/>
    <cellStyle name="Ввод  2" xfId="20"/>
    <cellStyle name="Вывод" xfId="21" builtinId="21" customBuiltin="1"/>
    <cellStyle name="Вывод 2" xfId="22"/>
    <cellStyle name="Вычисление" xfId="23" builtinId="22" customBuiltin="1"/>
    <cellStyle name="Вычисление 2" xfId="24"/>
    <cellStyle name="Гиперссылка 2" xfId="25"/>
    <cellStyle name="Заголовок 1" xfId="26" builtinId="16" customBuiltin="1"/>
    <cellStyle name="Заголовок 1 2" xfId="27"/>
    <cellStyle name="Заголовок 2" xfId="28" builtinId="17" customBuiltin="1"/>
    <cellStyle name="Заголовок 2 2" xfId="29"/>
    <cellStyle name="Заголовок 3" xfId="30" builtinId="18" customBuiltin="1"/>
    <cellStyle name="Заголовок 3 2" xfId="31"/>
    <cellStyle name="Заголовок 4" xfId="32" builtinId="19" customBuiltin="1"/>
    <cellStyle name="Заголовок 4 2" xfId="33"/>
    <cellStyle name="Итог" xfId="34" builtinId="25" customBuiltin="1"/>
    <cellStyle name="Итог 2" xfId="35"/>
    <cellStyle name="Контрольная ячейка" xfId="36" builtinId="23" customBuiltin="1"/>
    <cellStyle name="Контрольная ячейка 2" xfId="37"/>
    <cellStyle name="Название" xfId="38" builtinId="15" customBuiltin="1"/>
    <cellStyle name="Название 2" xfId="39"/>
    <cellStyle name="Нейтральный" xfId="40" builtinId="28" customBuiltin="1"/>
    <cellStyle name="Нейтральный 2" xfId="41"/>
    <cellStyle name="Обычный" xfId="0" builtinId="0"/>
    <cellStyle name="Обычный 2" xfId="42"/>
    <cellStyle name="Обычный 2 2" xfId="43"/>
    <cellStyle name="Обычный 2 3" xfId="44"/>
    <cellStyle name="Обычный 3" xfId="45"/>
    <cellStyle name="Обычный 3 2" xfId="46"/>
    <cellStyle name="Обычный 4" xfId="47"/>
    <cellStyle name="Обычный 4 2" xfId="48"/>
    <cellStyle name="Обычный 4 3" xfId="49"/>
    <cellStyle name="Обычный 5" xfId="50"/>
    <cellStyle name="Обычный 6" xfId="51"/>
    <cellStyle name="Обычный 6 2" xfId="52"/>
    <cellStyle name="Обычный 7" xfId="53"/>
    <cellStyle name="Обычный 8" xfId="54"/>
    <cellStyle name="Обычный 9" xfId="55"/>
    <cellStyle name="Обычный_Сургут КПНД Документы для организации и проведения опережающих торгов на 2009 год (оказание услуг по проведению клинико-бактериологических исследований )" xfId="56"/>
    <cellStyle name="Плохой" xfId="57" builtinId="27" customBuiltin="1"/>
    <cellStyle name="Плохой 2" xfId="58"/>
    <cellStyle name="Пояснение" xfId="59" builtinId="53" customBuiltin="1"/>
    <cellStyle name="Пояснение 2" xfId="60"/>
    <cellStyle name="Примечание" xfId="61" builtinId="10" customBuiltin="1"/>
    <cellStyle name="Примечание 2" xfId="62"/>
    <cellStyle name="Связанная ячейка" xfId="63" builtinId="24" customBuiltin="1"/>
    <cellStyle name="Связанная ячейка 2" xfId="64"/>
    <cellStyle name="Стиль 1" xfId="65"/>
    <cellStyle name="Текст предупреждения" xfId="66" builtinId="11" customBuiltin="1"/>
    <cellStyle name="Текст предупреждения 2" xfId="67"/>
    <cellStyle name="Финансовый 2" xfId="68"/>
    <cellStyle name="Финансовый 3" xfId="69"/>
    <cellStyle name="Хороший" xfId="70" builtinId="26" customBuiltin="1"/>
    <cellStyle name="Хороший 2" xfId="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142315</xdr:colOff>
      <xdr:row>5</xdr:row>
      <xdr:rowOff>1103219</xdr:rowOff>
    </xdr:from>
    <xdr:to>
      <xdr:col>11</xdr:col>
      <xdr:colOff>913840</xdr:colOff>
      <xdr:row>6</xdr:row>
      <xdr:rowOff>150719</xdr:rowOff>
    </xdr:to>
    <xdr:pic>
      <xdr:nvPicPr>
        <xdr:cNvPr id="2" name="Picture 19" descr="C:\Temp\KClipboardExport\8c4wnzh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9668" y="3389219"/>
          <a:ext cx="771525" cy="515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133350</xdr:colOff>
      <xdr:row>5</xdr:row>
      <xdr:rowOff>914400</xdr:rowOff>
    </xdr:from>
    <xdr:to>
      <xdr:col>6</xdr:col>
      <xdr:colOff>704850</xdr:colOff>
      <xdr:row>5</xdr:row>
      <xdr:rowOff>1209675</xdr:rowOff>
    </xdr:to>
    <xdr:pic>
      <xdr:nvPicPr>
        <xdr:cNvPr id="3" name="Рисунок 2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5753100" y="3486150"/>
          <a:ext cx="5715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6163</xdr:colOff>
      <xdr:row>5</xdr:row>
      <xdr:rowOff>1064559</xdr:rowOff>
    </xdr:from>
    <xdr:to>
      <xdr:col>10</xdr:col>
      <xdr:colOff>997323</xdr:colOff>
      <xdr:row>6</xdr:row>
      <xdr:rowOff>126451</xdr:rowOff>
    </xdr:to>
    <xdr:pic>
      <xdr:nvPicPr>
        <xdr:cNvPr id="4" name="Picture 21" descr="C:\Temp\KClipboardExport\sssqsznq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4987" y="3350559"/>
          <a:ext cx="991160" cy="5298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19050</xdr:colOff>
      <xdr:row>5</xdr:row>
      <xdr:rowOff>466725</xdr:rowOff>
    </xdr:from>
    <xdr:to>
      <xdr:col>15</xdr:col>
      <xdr:colOff>1971675</xdr:colOff>
      <xdr:row>5</xdr:row>
      <xdr:rowOff>781050</xdr:rowOff>
    </xdr:to>
    <xdr:pic>
      <xdr:nvPicPr>
        <xdr:cNvPr id="5" name="Рисунок 8" descr="base_32851_360360_32773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8175" y="3038475"/>
          <a:ext cx="19526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"/>
  <sheetViews>
    <sheetView tabSelected="1" zoomScale="85" zoomScaleNormal="85" zoomScaleSheetLayoutView="40" zoomScalePageLayoutView="25" workbookViewId="0">
      <selection activeCell="A14" sqref="A14:O14"/>
    </sheetView>
  </sheetViews>
  <sheetFormatPr defaultColWidth="9.140625" defaultRowHeight="12.75" x14ac:dyDescent="0.2"/>
  <cols>
    <col min="1" max="1" width="4.7109375" style="1" customWidth="1"/>
    <col min="2" max="2" width="28.5703125" style="1" customWidth="1"/>
    <col min="3" max="3" width="8.85546875" style="1" customWidth="1"/>
    <col min="4" max="6" width="15.85546875" style="1" customWidth="1"/>
    <col min="7" max="7" width="16.28515625" style="1" customWidth="1"/>
    <col min="8" max="9" width="12.7109375" style="1" customWidth="1"/>
    <col min="10" max="10" width="18" style="1" customWidth="1"/>
    <col min="11" max="11" width="16.5703125" style="1" bestFit="1" customWidth="1"/>
    <col min="12" max="12" width="14.7109375" style="1" customWidth="1"/>
    <col min="13" max="13" width="15.5703125" style="1" customWidth="1"/>
    <col min="14" max="14" width="9.7109375" style="1" customWidth="1"/>
    <col min="15" max="15" width="16.28515625" style="1" customWidth="1"/>
    <col min="16" max="16" width="24.140625" style="1" customWidth="1"/>
    <col min="17" max="17" width="17.42578125" style="1" customWidth="1"/>
    <col min="18" max="18" width="16" style="1" bestFit="1" customWidth="1"/>
    <col min="19" max="19" width="17.7109375" style="1" customWidth="1"/>
    <col min="20" max="20" width="19.28515625" style="1" customWidth="1"/>
    <col min="21" max="16384" width="9.140625" style="1"/>
  </cols>
  <sheetData>
    <row r="1" spans="1:20" ht="11.25" customHeight="1" x14ac:dyDescent="0.25">
      <c r="A1" s="10"/>
      <c r="B1" s="10"/>
    </row>
    <row r="2" spans="1:20" ht="30.6" customHeight="1" x14ac:dyDescent="0.2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</row>
    <row r="3" spans="1:20" ht="52.5" customHeight="1" x14ac:dyDescent="0.2">
      <c r="A3" s="9"/>
      <c r="B3" s="86" t="s">
        <v>16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</row>
    <row r="4" spans="1:20" ht="10.5" customHeight="1" thickBot="1" x14ac:dyDescent="0.25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1:20" ht="65.25" customHeight="1" x14ac:dyDescent="0.2">
      <c r="A5" s="101" t="s">
        <v>1</v>
      </c>
      <c r="B5" s="111" t="s">
        <v>11</v>
      </c>
      <c r="C5" s="114" t="s">
        <v>0</v>
      </c>
      <c r="D5" s="114" t="s">
        <v>2</v>
      </c>
      <c r="E5" s="114"/>
      <c r="F5" s="114"/>
      <c r="G5" s="114"/>
      <c r="H5" s="108" t="s">
        <v>3</v>
      </c>
      <c r="I5" s="108" t="s">
        <v>4</v>
      </c>
      <c r="J5" s="108" t="s">
        <v>5</v>
      </c>
      <c r="K5" s="108"/>
      <c r="L5" s="108"/>
      <c r="M5" s="108" t="s">
        <v>15</v>
      </c>
      <c r="N5" s="87" t="s">
        <v>17</v>
      </c>
      <c r="O5" s="87" t="s">
        <v>18</v>
      </c>
      <c r="P5" s="61" t="s">
        <v>13</v>
      </c>
      <c r="Q5" s="104" t="s">
        <v>20</v>
      </c>
      <c r="R5" s="106" t="s">
        <v>21</v>
      </c>
      <c r="S5" s="106" t="s">
        <v>22</v>
      </c>
    </row>
    <row r="6" spans="1:20" ht="115.5" customHeight="1" x14ac:dyDescent="0.2">
      <c r="A6" s="102"/>
      <c r="B6" s="112"/>
      <c r="C6" s="94"/>
      <c r="D6" s="94" t="s">
        <v>12</v>
      </c>
      <c r="E6" s="94"/>
      <c r="F6" s="94"/>
      <c r="G6" s="95"/>
      <c r="H6" s="109"/>
      <c r="I6" s="109"/>
      <c r="J6" s="97" t="s">
        <v>14</v>
      </c>
      <c r="K6" s="97" t="s">
        <v>6</v>
      </c>
      <c r="L6" s="97" t="s">
        <v>10</v>
      </c>
      <c r="M6" s="109"/>
      <c r="N6" s="88"/>
      <c r="O6" s="88"/>
      <c r="P6" s="99"/>
      <c r="Q6" s="105"/>
      <c r="R6" s="107"/>
      <c r="S6" s="107"/>
    </row>
    <row r="7" spans="1:20" ht="42" customHeight="1" thickBot="1" x14ac:dyDescent="0.25">
      <c r="A7" s="103"/>
      <c r="B7" s="113"/>
      <c r="C7" s="115"/>
      <c r="D7" s="14" t="s">
        <v>7</v>
      </c>
      <c r="E7" s="14" t="s">
        <v>8</v>
      </c>
      <c r="F7" s="14" t="s">
        <v>9</v>
      </c>
      <c r="G7" s="96"/>
      <c r="H7" s="110"/>
      <c r="I7" s="110"/>
      <c r="J7" s="98"/>
      <c r="K7" s="98"/>
      <c r="L7" s="98"/>
      <c r="M7" s="110"/>
      <c r="N7" s="89"/>
      <c r="O7" s="89"/>
      <c r="P7" s="100"/>
      <c r="Q7" s="105"/>
      <c r="R7" s="107"/>
      <c r="S7" s="107"/>
    </row>
    <row r="8" spans="1:20" s="11" customFormat="1" ht="16.5" thickBot="1" x14ac:dyDescent="0.25">
      <c r="A8" s="20">
        <v>1</v>
      </c>
      <c r="B8" s="21">
        <v>2</v>
      </c>
      <c r="C8" s="21">
        <v>3</v>
      </c>
      <c r="D8" s="21">
        <v>4</v>
      </c>
      <c r="E8" s="21">
        <v>5</v>
      </c>
      <c r="F8" s="21">
        <v>6</v>
      </c>
      <c r="G8" s="21">
        <v>7</v>
      </c>
      <c r="H8" s="22">
        <v>8</v>
      </c>
      <c r="I8" s="22">
        <v>9</v>
      </c>
      <c r="J8" s="22">
        <v>10</v>
      </c>
      <c r="K8" s="22">
        <v>11</v>
      </c>
      <c r="L8" s="22">
        <v>12</v>
      </c>
      <c r="M8" s="22">
        <v>13</v>
      </c>
      <c r="N8" s="22">
        <v>14</v>
      </c>
      <c r="O8" s="22">
        <v>15</v>
      </c>
      <c r="P8" s="62">
        <v>16</v>
      </c>
      <c r="Q8" s="63">
        <v>17</v>
      </c>
      <c r="R8" s="23">
        <v>18</v>
      </c>
      <c r="S8" s="23">
        <v>19</v>
      </c>
    </row>
    <row r="9" spans="1:20" s="11" customFormat="1" ht="46.5" customHeight="1" x14ac:dyDescent="0.2">
      <c r="A9" s="37">
        <v>1</v>
      </c>
      <c r="B9" s="38" t="s">
        <v>25</v>
      </c>
      <c r="C9" s="73" t="s">
        <v>24</v>
      </c>
      <c r="D9" s="64">
        <f>ROUND(24/1.1,2)</f>
        <v>21.82</v>
      </c>
      <c r="E9" s="39">
        <f>ROUND(24.48/1.1,2)</f>
        <v>22.25</v>
      </c>
      <c r="F9" s="79">
        <f>ROUND(25.2/1.1,2)</f>
        <v>22.91</v>
      </c>
      <c r="G9" s="76">
        <f>SUM(D9:F9)</f>
        <v>66.98</v>
      </c>
      <c r="H9" s="41">
        <v>350</v>
      </c>
      <c r="I9" s="42">
        <v>3</v>
      </c>
      <c r="J9" s="43">
        <f>ROUND(G9/I9,2)</f>
        <v>22.33</v>
      </c>
      <c r="K9" s="44">
        <f>_xlfn.STDEV.S(D9:F9)</f>
        <v>0.54902944669055165</v>
      </c>
      <c r="L9" s="45">
        <f>K9/J9</f>
        <v>2.4587077773871549E-2</v>
      </c>
      <c r="M9" s="46">
        <f>ROUND(((D9*H9)+(E9*H9)+(F9*H9))/(H9*I9),2)</f>
        <v>22.33</v>
      </c>
      <c r="N9" s="45">
        <v>0.1</v>
      </c>
      <c r="O9" s="40">
        <f>M9+ROUND(N9*M9,2)</f>
        <v>24.56</v>
      </c>
      <c r="P9" s="70">
        <f>O9*H9</f>
        <v>8596</v>
      </c>
      <c r="Q9" s="67">
        <f>D9</f>
        <v>21.82</v>
      </c>
      <c r="R9" s="40">
        <f>Q9*H9</f>
        <v>7637</v>
      </c>
      <c r="S9" s="47">
        <f>(D9+ROUND(N9*D9,2))*H9</f>
        <v>8400</v>
      </c>
    </row>
    <row r="10" spans="1:20" s="11" customFormat="1" ht="46.5" customHeight="1" x14ac:dyDescent="0.2">
      <c r="A10" s="48">
        <v>2</v>
      </c>
      <c r="B10" s="28" t="s">
        <v>26</v>
      </c>
      <c r="C10" s="74" t="s">
        <v>24</v>
      </c>
      <c r="D10" s="65">
        <f>ROUND(24/1.1,2)</f>
        <v>21.82</v>
      </c>
      <c r="E10" s="29">
        <f>ROUND(24.48/1.1,2)</f>
        <v>22.25</v>
      </c>
      <c r="F10" s="80">
        <f>ROUND(25.2/1.1,2)</f>
        <v>22.91</v>
      </c>
      <c r="G10" s="77">
        <f t="shared" ref="G10:G11" si="0">SUM(D10:F10)</f>
        <v>66.98</v>
      </c>
      <c r="H10" s="31">
        <v>150</v>
      </c>
      <c r="I10" s="32">
        <v>3</v>
      </c>
      <c r="J10" s="33">
        <f t="shared" ref="J10:J11" si="1">ROUND(G10/I10,2)</f>
        <v>22.33</v>
      </c>
      <c r="K10" s="34">
        <f t="shared" ref="K10:K11" si="2">_xlfn.STDEV.S(D10:F10)</f>
        <v>0.54902944669055165</v>
      </c>
      <c r="L10" s="35">
        <f t="shared" ref="L10:L11" si="3">K10/J10</f>
        <v>2.4587077773871549E-2</v>
      </c>
      <c r="M10" s="36">
        <f t="shared" ref="M10:M11" si="4">ROUND(((D10*H10)+(E10*H10)+(F10*H10))/(H10*I10),2)</f>
        <v>22.33</v>
      </c>
      <c r="N10" s="35">
        <v>0.1</v>
      </c>
      <c r="O10" s="30">
        <f t="shared" ref="O10:O11" si="5">M10+ROUND(N10*M10,2)</f>
        <v>24.56</v>
      </c>
      <c r="P10" s="71">
        <f t="shared" ref="P10:P11" si="6">O10*H10</f>
        <v>3684</v>
      </c>
      <c r="Q10" s="68">
        <f t="shared" ref="Q10:Q11" si="7">D10</f>
        <v>21.82</v>
      </c>
      <c r="R10" s="30">
        <f t="shared" ref="R10:R11" si="8">Q10*H10</f>
        <v>3273</v>
      </c>
      <c r="S10" s="49">
        <f t="shared" ref="S10:S11" si="9">(D10+ROUND(N10*D10,2))*H10</f>
        <v>3600</v>
      </c>
    </row>
    <row r="11" spans="1:20" s="11" customFormat="1" ht="46.5" customHeight="1" thickBot="1" x14ac:dyDescent="0.25">
      <c r="A11" s="50">
        <v>3</v>
      </c>
      <c r="B11" s="51" t="s">
        <v>27</v>
      </c>
      <c r="C11" s="75" t="s">
        <v>24</v>
      </c>
      <c r="D11" s="66">
        <f>ROUND(24/1.1,2)</f>
        <v>21.82</v>
      </c>
      <c r="E11" s="52">
        <f>ROUND(24.48/1.1,2)</f>
        <v>22.25</v>
      </c>
      <c r="F11" s="81">
        <f>ROUND(25.2/1.1,2)</f>
        <v>22.91</v>
      </c>
      <c r="G11" s="78">
        <f t="shared" si="0"/>
        <v>66.98</v>
      </c>
      <c r="H11" s="54">
        <v>200</v>
      </c>
      <c r="I11" s="55">
        <v>3</v>
      </c>
      <c r="J11" s="56">
        <f t="shared" si="1"/>
        <v>22.33</v>
      </c>
      <c r="K11" s="57">
        <f t="shared" si="2"/>
        <v>0.54902944669055165</v>
      </c>
      <c r="L11" s="58">
        <f t="shared" si="3"/>
        <v>2.4587077773871549E-2</v>
      </c>
      <c r="M11" s="59">
        <f t="shared" si="4"/>
        <v>22.33</v>
      </c>
      <c r="N11" s="58">
        <v>0.1</v>
      </c>
      <c r="O11" s="53">
        <f t="shared" si="5"/>
        <v>24.56</v>
      </c>
      <c r="P11" s="72">
        <f t="shared" si="6"/>
        <v>4912</v>
      </c>
      <c r="Q11" s="69">
        <f t="shared" si="7"/>
        <v>21.82</v>
      </c>
      <c r="R11" s="53">
        <f t="shared" si="8"/>
        <v>4364</v>
      </c>
      <c r="S11" s="60">
        <f t="shared" si="9"/>
        <v>4800</v>
      </c>
    </row>
    <row r="12" spans="1:20" s="11" customFormat="1" ht="20.25" customHeight="1" thickBot="1" x14ac:dyDescent="0.25">
      <c r="A12" s="91"/>
      <c r="B12" s="92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24"/>
      <c r="P12" s="19"/>
      <c r="Q12" s="25"/>
      <c r="R12" s="26"/>
      <c r="S12" s="27">
        <f>SUM(S9:S11)</f>
        <v>16800</v>
      </c>
      <c r="T12" s="12"/>
    </row>
    <row r="13" spans="1:20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20" ht="37.5" customHeight="1" x14ac:dyDescent="0.2">
      <c r="A14" s="83" t="s">
        <v>23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15"/>
      <c r="Q14" s="15"/>
      <c r="R14" s="15"/>
    </row>
    <row r="15" spans="1:20" s="7" customFormat="1" ht="26.25" customHeight="1" x14ac:dyDescent="0.25">
      <c r="A15" s="84" t="s">
        <v>28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16"/>
    </row>
    <row r="16" spans="1:20" s="7" customFormat="1" ht="47.25" customHeight="1" x14ac:dyDescent="0.25">
      <c r="A16" s="85" t="s">
        <v>29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17"/>
    </row>
    <row r="17" spans="1:16" s="7" customFormat="1" ht="15.75" x14ac:dyDescent="0.25">
      <c r="G17" s="8"/>
    </row>
    <row r="18" spans="1:16" s="7" customFormat="1" ht="15.75" x14ac:dyDescent="0.25"/>
    <row r="19" spans="1:16" s="7" customFormat="1" ht="15.75" x14ac:dyDescent="0.25"/>
    <row r="20" spans="1:16" s="7" customFormat="1" ht="15.75" x14ac:dyDescent="0.25">
      <c r="G20" s="8"/>
    </row>
    <row r="21" spans="1:16" ht="15.75" x14ac:dyDescent="0.2">
      <c r="A21" s="2"/>
      <c r="B21" s="2"/>
      <c r="C21" s="5"/>
      <c r="D21" s="5"/>
      <c r="E21" s="13"/>
      <c r="F21" s="5"/>
      <c r="G21" s="5"/>
      <c r="H21" s="5"/>
      <c r="I21" s="5"/>
      <c r="J21" s="5"/>
      <c r="K21" s="5"/>
      <c r="L21" s="5"/>
      <c r="M21" s="5"/>
      <c r="N21" s="6"/>
      <c r="O21" s="6"/>
      <c r="P21" s="6"/>
    </row>
    <row r="22" spans="1:16" ht="15.75" x14ac:dyDescent="0.2">
      <c r="A22" s="4"/>
      <c r="B22" s="4"/>
      <c r="C22" s="4"/>
      <c r="D22" s="2"/>
      <c r="E22" s="2"/>
      <c r="F22" s="3"/>
      <c r="G22" s="4"/>
      <c r="H22" s="4"/>
      <c r="I22" s="4"/>
      <c r="J22" s="4"/>
      <c r="K22" s="4"/>
      <c r="L22" s="4"/>
      <c r="M22" s="4"/>
      <c r="N22" s="6"/>
      <c r="O22" s="6"/>
      <c r="P22" s="6"/>
    </row>
    <row r="23" spans="1:16" ht="15.75" x14ac:dyDescent="0.2">
      <c r="A23" s="4"/>
      <c r="B23" s="4"/>
      <c r="C23" s="4"/>
      <c r="D23" s="2"/>
      <c r="E23" s="2"/>
      <c r="F23" s="3"/>
      <c r="G23" s="4"/>
      <c r="H23" s="4"/>
      <c r="I23" s="4"/>
      <c r="J23" s="4"/>
      <c r="K23" s="4"/>
      <c r="L23" s="4"/>
      <c r="M23" s="4"/>
      <c r="N23" s="6"/>
      <c r="O23" s="6"/>
      <c r="P23" s="6"/>
    </row>
    <row r="24" spans="1:16" ht="15.75" x14ac:dyDescent="0.2">
      <c r="A24" s="4"/>
      <c r="B24" s="4"/>
      <c r="C24" s="4"/>
      <c r="D24" s="2"/>
      <c r="E24" s="2"/>
      <c r="F24" s="3"/>
      <c r="G24" s="4"/>
      <c r="H24" s="4"/>
      <c r="I24" s="4"/>
      <c r="J24" s="4"/>
      <c r="K24" s="4"/>
      <c r="L24" s="4"/>
      <c r="M24" s="4"/>
      <c r="N24" s="6"/>
      <c r="O24" s="6"/>
      <c r="P24" s="6"/>
    </row>
    <row r="25" spans="1:16" ht="15.75" x14ac:dyDescent="0.2">
      <c r="A25" s="4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6" ht="15.75" x14ac:dyDescent="0.2">
      <c r="A26" s="4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6" ht="15.75" x14ac:dyDescent="0.2">
      <c r="A27" s="2"/>
      <c r="B27" s="2"/>
      <c r="C27" s="2"/>
      <c r="D27" s="2"/>
      <c r="E27" s="2"/>
      <c r="F27" s="3"/>
      <c r="G27" s="2"/>
      <c r="H27" s="2"/>
      <c r="I27" s="2"/>
      <c r="J27" s="2"/>
      <c r="K27" s="2"/>
      <c r="L27" s="2"/>
      <c r="M27" s="2"/>
    </row>
    <row r="28" spans="1:16" ht="15.7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6" ht="15.7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6" ht="15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6" ht="15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6" ht="15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ht="15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</sheetData>
  <mergeCells count="26">
    <mergeCell ref="Q5:Q7"/>
    <mergeCell ref="R5:R7"/>
    <mergeCell ref="S5:S7"/>
    <mergeCell ref="M5:M7"/>
    <mergeCell ref="B5:B7"/>
    <mergeCell ref="C5:C7"/>
    <mergeCell ref="D5:G5"/>
    <mergeCell ref="H5:H7"/>
    <mergeCell ref="I5:I7"/>
    <mergeCell ref="J5:L5"/>
    <mergeCell ref="A2:P2"/>
    <mergeCell ref="A14:O14"/>
    <mergeCell ref="A15:O15"/>
    <mergeCell ref="A16:O16"/>
    <mergeCell ref="B3:P3"/>
    <mergeCell ref="O5:O7"/>
    <mergeCell ref="A4:P4"/>
    <mergeCell ref="A12:N12"/>
    <mergeCell ref="N5:N7"/>
    <mergeCell ref="D6:F6"/>
    <mergeCell ref="G6:G7"/>
    <mergeCell ref="J6:J7"/>
    <mergeCell ref="K6:K7"/>
    <mergeCell ref="L6:L7"/>
    <mergeCell ref="P6:P7"/>
    <mergeCell ref="A5:A7"/>
  </mergeCells>
  <pageMargins left="0.55118110236220474" right="0.39370078740157483" top="0.86614173228346458" bottom="0.43307086614173229" header="0.31496062992125984" footer="0.23622047244094491"/>
  <pageSetup paperSize="9" scale="47" orientation="landscape" r:id="rId1"/>
  <headerFooter alignWithMargins="0"/>
  <rowBreaks count="1" manualBreakCount="1">
    <brk id="20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Н(М)ЦК по ПП 450н</vt:lpstr>
      <vt:lpstr>'Н(М)ЦК по ПП 450н'!Область_печати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Отдел_закупок</cp:lastModifiedBy>
  <cp:lastPrinted>2021-04-20T12:29:59Z</cp:lastPrinted>
  <dcterms:created xsi:type="dcterms:W3CDTF">1996-10-08T23:32:33Z</dcterms:created>
  <dcterms:modified xsi:type="dcterms:W3CDTF">2026-07-23T12:09:19Z</dcterms:modified>
</cp:coreProperties>
</file>