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Z:\СЛУЖБА ЗАКУПОК 2026\НМЦК\Строительные материалы - краска, плинтуса (ЕАТ)\"/>
    </mc:Choice>
  </mc:AlternateContent>
  <xr:revisionPtr revIDLastSave="0" documentId="13_ncr:1_{52D11520-D558-4123-9B29-F518B413806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definedNames>
    <definedName name="_xlnm.Print_Area" localSheetId="0">Лист1!$A$1:$J$70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53" i="1" l="1"/>
  <c r="H53" i="1" s="1"/>
  <c r="I53" i="1" s="1"/>
  <c r="F53" i="1"/>
  <c r="J53" i="1" s="1"/>
  <c r="J54" i="1" s="1"/>
  <c r="G47" i="1"/>
  <c r="H47" i="1" s="1"/>
  <c r="I47" i="1" s="1"/>
  <c r="F47" i="1"/>
  <c r="J47" i="1" s="1"/>
  <c r="J48" i="1" s="1"/>
  <c r="G42" i="1"/>
  <c r="H42" i="1" s="1"/>
  <c r="I42" i="1" s="1"/>
  <c r="F42" i="1"/>
  <c r="J42" i="1" s="1"/>
  <c r="J43" i="1" s="1"/>
  <c r="G37" i="1"/>
  <c r="H37" i="1" s="1"/>
  <c r="I37" i="1" s="1"/>
  <c r="F37" i="1"/>
  <c r="J37" i="1" s="1"/>
  <c r="J38" i="1" s="1"/>
  <c r="G32" i="1"/>
  <c r="H32" i="1" s="1"/>
  <c r="I32" i="1" s="1"/>
  <c r="F32" i="1"/>
  <c r="J32" i="1" s="1"/>
  <c r="J33" i="1" s="1"/>
  <c r="G26" i="1"/>
  <c r="H26" i="1" s="1"/>
  <c r="I26" i="1" s="1"/>
  <c r="F26" i="1"/>
  <c r="J26" i="1" s="1"/>
  <c r="J27" i="1" s="1"/>
  <c r="G59" i="1"/>
  <c r="H59" i="1" s="1"/>
  <c r="I59" i="1" s="1"/>
  <c r="F59" i="1"/>
  <c r="J59" i="1" s="1"/>
  <c r="J60" i="1" s="1"/>
  <c r="G21" i="1" l="1"/>
  <c r="H21" i="1" s="1"/>
  <c r="I21" i="1" s="1"/>
  <c r="G16" i="1"/>
  <c r="H16" i="1" s="1"/>
  <c r="I16" i="1" s="1"/>
  <c r="F21" i="1"/>
  <c r="F16" i="1"/>
  <c r="F11" i="1"/>
  <c r="G11" i="1"/>
  <c r="H11" i="1" l="1"/>
  <c r="I11" i="1" s="1"/>
  <c r="J21" i="1"/>
  <c r="J22" i="1" s="1"/>
  <c r="J16" i="1"/>
  <c r="J17" i="1" s="1"/>
  <c r="J11" i="1" l="1"/>
  <c r="J12" i="1" s="1"/>
  <c r="J65" i="1" s="1"/>
  <c r="J66" i="1" s="1"/>
</calcChain>
</file>

<file path=xl/sharedStrings.xml><?xml version="1.0" encoding="utf-8"?>
<sst xmlns="http://schemas.openxmlformats.org/spreadsheetml/2006/main" count="107" uniqueCount="63">
  <si>
    <t>Однородность совокупности значений выявленных цен, используемых в расчете НМЦК</t>
  </si>
  <si>
    <t>Средняя арифметическая цена за ед. &lt;ц&gt;</t>
  </si>
  <si>
    <t>Среднее квадратическое отклонение</t>
  </si>
  <si>
    <t>Коэффициент вариации цен V (%)</t>
  </si>
  <si>
    <t>Предмет закупки:</t>
  </si>
  <si>
    <t>Обоснование начальной (максимальной) цены договора</t>
  </si>
  <si>
    <t xml:space="preserve">Способ закупки: </t>
  </si>
  <si>
    <t>закупка у единственного поставщика</t>
  </si>
  <si>
    <t xml:space="preserve">Используемый метод определения цены Договора: </t>
  </si>
  <si>
    <t>Главный специалист службы закупок</t>
  </si>
  <si>
    <t xml:space="preserve">О.В. Ануфриенкова </t>
  </si>
  <si>
    <t>№ п/п</t>
  </si>
  <si>
    <t>Категории</t>
  </si>
  <si>
    <t>Цены поставщиков, руб.</t>
  </si>
  <si>
    <t>Цена за ед., руб.</t>
  </si>
  <si>
    <t>Наименование товара, технические характеристики</t>
  </si>
  <si>
    <t>Кол-во ед. товара, шт.</t>
  </si>
  <si>
    <t>Модель, Производитель</t>
  </si>
  <si>
    <t>Итого</t>
  </si>
  <si>
    <t>Стоимость упаковки</t>
  </si>
  <si>
    <t xml:space="preserve">Стоимость доставки </t>
  </si>
  <si>
    <t>Стоимость погрузки</t>
  </si>
  <si>
    <t>Стоимость разгрузки</t>
  </si>
  <si>
    <t>ИТОГО НМЦД без учета НДС</t>
  </si>
  <si>
    <t>Цена за ед. товара-всего, руб.</t>
  </si>
  <si>
    <t xml:space="preserve">Поставщик КП№1 </t>
  </si>
  <si>
    <t>Поставщик КП№2</t>
  </si>
  <si>
    <t>Поставщик КП№3</t>
  </si>
  <si>
    <t>Выбранная цена, руб.</t>
  </si>
  <si>
    <t>Поставка строительных материалов для Федерального государственного бюджетного образовательного учреждения высшего образования "Государственный университет по землеустройству"</t>
  </si>
  <si>
    <t>Начальная (максимальная) цена договора определена в соответствии с ч.2 ст. 22 Федерального закона от 05.04.2013 № 44-ФЗ «О контрактной системе в сфере закупок товаров, работ, услуг для обеспечения государственных и муниципальных нужд»  
 Начальная (максимальная) цена государственного контракта сформирована на основании коммерческих предложений от потенциальных исполнителей услуг:
В соответствии с п. п. 3.7.1. и 3.9. приказа Министерства экономического развития Российской Федерации от 02.10.2013 № 567 «Об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исполнителем)», были направлены запросы о предоставлении ценовой информации.
Используемый метод: метод сопоставимых рыночных цен (анализ рынка). Расчет произведен по наименьшему ценовому предложению.</t>
  </si>
  <si>
    <t>Колер водно-дисперсионный PARADE №204 Черный 0,75л, для тонирования всех видов красок, шпатлевок идекоративных штукатурок на водной основе, ОКПД2:20.30.11.120</t>
  </si>
  <si>
    <t>Колер водно-дисперсионный PARADE №204 Черный 0,75л</t>
  </si>
  <si>
    <t>Колер водно-дисперсионный PARADE №209 Алый 0,75л</t>
  </si>
  <si>
    <t>Колер водно-дисперсионный PARADE №209 Алый 0,75л, для тонирования всех видов красок, шпатлевок и декоративных штукатурок на водной основе, ОКПД2:20.30.11.120</t>
  </si>
  <si>
    <t>Колер водно-дисперсионный PARADE №213 Темно-зеленый 0,75л, для тонирования всех видов красок, шпатлевок и декоративных штукатурок на водной основе, ОКПД2:20.30.11.120</t>
  </si>
  <si>
    <t>Колер водно-дисперсионный PARADE №213 Темно-зеленый 0,75л</t>
  </si>
  <si>
    <t>Малярная лента MONLID 48 мм x 50 м, ОКПД2:22.29.21.000</t>
  </si>
  <si>
    <t>Малярная лента MONLID 48 мм x 50 м</t>
  </si>
  <si>
    <t>Заглушки для плинтуса Дуб Рейкьявик , высота 62 мм, 2 шт., ОКПД2:22.23.19.190</t>
  </si>
  <si>
    <t>Заглушки для плинтуса Дуб Рейкьявик , высота 62 мм, 2 шт.</t>
  </si>
  <si>
    <t>Соединитель для плинтуса Дуб Рейкьявик, высота 62 мм, 2 шт., ОКПД2:22.23.19.190</t>
  </si>
  <si>
    <t>Соединитель для плинтуса Дуб Рейкьявик, высота 62 мм, 2 шт.</t>
  </si>
  <si>
    <t>Угол внешний для плинтуса Дуб Рейкьявик , высота 62 мм, 2 шт., ОКПД2:22.23.19.190</t>
  </si>
  <si>
    <t>Угол внешний для плинтуса Дуб Рейкьявик , высота 62 мм, 2 шт.</t>
  </si>
  <si>
    <t>Угол внутренний для плинтуса Дуб Рейкьявик, высота 62 мм, 2 шт., ОКПД2:22.23.19.190</t>
  </si>
  <si>
    <t>Угол внутренний для плинтуса Дуб Рейкьявик, высота 62 мм, 2 шт.</t>
  </si>
  <si>
    <t>Плинтус напольный "Дуб Рейкьявик" всота 62 мм, длина 2,5 м, ОКПД2:22.23.19.190</t>
  </si>
  <si>
    <t>Плинтус напольный "Дуб Рейкьявик" всота 62 мм, длина 2,5 м</t>
  </si>
  <si>
    <t xml:space="preserve">в том числе НДС 22% </t>
  </si>
  <si>
    <t>"____" _______________ 2026г.</t>
  </si>
  <si>
    <t xml:space="preserve">Поставщик КП№4 </t>
  </si>
  <si>
    <t>Поставщик КП№5</t>
  </si>
  <si>
    <t>Поставщик КП№6</t>
  </si>
  <si>
    <t>Поставщик КП№7</t>
  </si>
  <si>
    <t>Поставщик КП№8</t>
  </si>
  <si>
    <t>Поставщик КП№9</t>
  </si>
  <si>
    <t>Краска латексная для стен и потолков Dufa Mattlatex Mix матовая база 1 цвет белый 10 л, ОКПД2:20.30.11.120</t>
  </si>
  <si>
    <t>Краска латексная для стен и потолков Dufa Mattlatex Mix матовая база 1 цвет белый  10 л</t>
  </si>
  <si>
    <t xml:space="preserve">Поставщик КП№10 </t>
  </si>
  <si>
    <t>Поставщик КП№11</t>
  </si>
  <si>
    <t>Поставщик КП№12</t>
  </si>
  <si>
    <t>Начальная (максимальная) цена договора рассчитана в валюте – российский рубль и включает в себя все затраты, налоги и прочие сборы, установленные действующим законодательством, которые исполнитель  договора должен оплачивать в соответствии с условиями договора или на иных основаниях. НМЦД рассчитана по наименьшему ценовому предложению и составляет 202 532 (Двести две тысячи пятьсот тридцать два) рубля 06 копеек, в том числе НДС 22% - 36 522 (Тридцать шесть тысяч пятьсот двадцать два) рубля 17 копеек.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</si>
</sst>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8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8"/>
      <name val="Arial"/>
    </font>
    <font>
      <b/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7" fillId="0" borderId="0"/>
  </cellStyleXfs>
  <cellXfs count="106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Border="1"/>
    <xf numFmtId="2" fontId="3" fillId="0" borderId="0" xfId="0" applyNumberFormat="1" applyFont="1" applyBorder="1"/>
    <xf numFmtId="0" fontId="5" fillId="0" borderId="0" xfId="0" applyFont="1"/>
    <xf numFmtId="0" fontId="6" fillId="0" borderId="0" xfId="0" applyFont="1"/>
    <xf numFmtId="0" fontId="3" fillId="0" borderId="0" xfId="0" applyFont="1" applyAlignment="1"/>
    <xf numFmtId="0" fontId="6" fillId="0" borderId="0" xfId="0" applyFont="1" applyAlignment="1">
      <alignment wrapText="1"/>
    </xf>
    <xf numFmtId="0" fontId="5" fillId="0" borderId="0" xfId="0" applyFont="1" applyAlignment="1"/>
    <xf numFmtId="0" fontId="4" fillId="0" borderId="0" xfId="0" applyFont="1"/>
    <xf numFmtId="0" fontId="6" fillId="0" borderId="0" xfId="0" applyFont="1" applyAlignment="1">
      <alignment horizontal="left" vertical="center"/>
    </xf>
    <xf numFmtId="0" fontId="9" fillId="0" borderId="0" xfId="0" applyFont="1" applyAlignment="1">
      <alignment horizontal="left" vertical="top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/>
    </xf>
    <xf numFmtId="4" fontId="3" fillId="2" borderId="7" xfId="0" applyNumberFormat="1" applyFont="1" applyFill="1" applyBorder="1" applyAlignment="1">
      <alignment horizontal="center"/>
    </xf>
    <xf numFmtId="4" fontId="3" fillId="2" borderId="7" xfId="0" applyNumberFormat="1" applyFont="1" applyFill="1" applyBorder="1" applyAlignment="1">
      <alignment horizontal="center" vertical="center"/>
    </xf>
    <xf numFmtId="4" fontId="3" fillId="2" borderId="3" xfId="0" applyNumberFormat="1" applyFont="1" applyFill="1" applyBorder="1" applyAlignment="1">
      <alignment horizontal="center"/>
    </xf>
    <xf numFmtId="4" fontId="3" fillId="2" borderId="3" xfId="0" applyNumberFormat="1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 wrapText="1"/>
    </xf>
    <xf numFmtId="4" fontId="3" fillId="2" borderId="13" xfId="0" applyNumberFormat="1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 wrapText="1"/>
    </xf>
    <xf numFmtId="4" fontId="3" fillId="2" borderId="19" xfId="0" applyNumberFormat="1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4" fontId="3" fillId="2" borderId="13" xfId="0" applyNumberFormat="1" applyFont="1" applyFill="1" applyBorder="1" applyAlignment="1">
      <alignment horizontal="center"/>
    </xf>
    <xf numFmtId="0" fontId="3" fillId="2" borderId="15" xfId="0" applyFont="1" applyFill="1" applyBorder="1"/>
    <xf numFmtId="0" fontId="3" fillId="2" borderId="25" xfId="0" applyFont="1" applyFill="1" applyBorder="1"/>
    <xf numFmtId="0" fontId="3" fillId="2" borderId="5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 wrapText="1"/>
    </xf>
    <xf numFmtId="4" fontId="4" fillId="2" borderId="1" xfId="0" applyNumberFormat="1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left" vertical="center"/>
    </xf>
    <xf numFmtId="4" fontId="4" fillId="2" borderId="13" xfId="0" applyNumberFormat="1" applyFont="1" applyFill="1" applyBorder="1" applyAlignment="1">
      <alignment horizontal="center" vertical="center"/>
    </xf>
    <xf numFmtId="4" fontId="3" fillId="2" borderId="21" xfId="0" applyNumberFormat="1" applyFont="1" applyFill="1" applyBorder="1" applyAlignment="1">
      <alignment horizontal="center"/>
    </xf>
    <xf numFmtId="4" fontId="4" fillId="2" borderId="7" xfId="0" applyNumberFormat="1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4" fontId="3" fillId="2" borderId="21" xfId="0" applyNumberFormat="1" applyFont="1" applyFill="1" applyBorder="1" applyAlignment="1">
      <alignment horizontal="center" vertical="center"/>
    </xf>
    <xf numFmtId="0" fontId="4" fillId="2" borderId="33" xfId="0" applyFont="1" applyFill="1" applyBorder="1" applyAlignment="1">
      <alignment horizontal="center"/>
    </xf>
    <xf numFmtId="0" fontId="4" fillId="2" borderId="30" xfId="0" applyFont="1" applyFill="1" applyBorder="1" applyAlignment="1">
      <alignment horizontal="center"/>
    </xf>
    <xf numFmtId="4" fontId="3" fillId="2" borderId="21" xfId="0" applyNumberFormat="1" applyFont="1" applyFill="1" applyBorder="1" applyAlignment="1">
      <alignment horizontal="center"/>
    </xf>
    <xf numFmtId="4" fontId="3" fillId="2" borderId="21" xfId="0" applyNumberFormat="1" applyFont="1" applyFill="1" applyBorder="1" applyAlignment="1">
      <alignment horizontal="center" vertical="center"/>
    </xf>
    <xf numFmtId="0" fontId="4" fillId="2" borderId="35" xfId="0" applyFont="1" applyFill="1" applyBorder="1" applyAlignment="1">
      <alignment horizontal="center"/>
    </xf>
    <xf numFmtId="4" fontId="3" fillId="2" borderId="30" xfId="0" applyNumberFormat="1" applyFont="1" applyFill="1" applyBorder="1" applyAlignment="1">
      <alignment horizontal="center"/>
    </xf>
    <xf numFmtId="0" fontId="4" fillId="2" borderId="34" xfId="0" applyFont="1" applyFill="1" applyBorder="1" applyAlignment="1">
      <alignment horizontal="center"/>
    </xf>
    <xf numFmtId="4" fontId="3" fillId="2" borderId="22" xfId="0" applyNumberFormat="1" applyFont="1" applyFill="1" applyBorder="1" applyAlignment="1">
      <alignment horizontal="center"/>
    </xf>
    <xf numFmtId="4" fontId="3" fillId="2" borderId="21" xfId="0" applyNumberFormat="1" applyFont="1" applyFill="1" applyBorder="1" applyAlignment="1">
      <alignment horizontal="center"/>
    </xf>
    <xf numFmtId="4" fontId="3" fillId="2" borderId="13" xfId="0" applyNumberFormat="1" applyFont="1" applyFill="1" applyBorder="1" applyAlignment="1">
      <alignment horizontal="center"/>
    </xf>
    <xf numFmtId="4" fontId="3" fillId="2" borderId="22" xfId="0" applyNumberFormat="1" applyFont="1" applyFill="1" applyBorder="1" applyAlignment="1">
      <alignment horizontal="center" vertical="center"/>
    </xf>
    <xf numFmtId="4" fontId="3" fillId="2" borderId="21" xfId="0" applyNumberFormat="1" applyFont="1" applyFill="1" applyBorder="1" applyAlignment="1">
      <alignment horizontal="center" vertical="center"/>
    </xf>
    <xf numFmtId="4" fontId="3" fillId="2" borderId="13" xfId="0" applyNumberFormat="1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wrapText="1"/>
    </xf>
    <xf numFmtId="0" fontId="3" fillId="2" borderId="13" xfId="0" applyFont="1" applyFill="1" applyBorder="1" applyAlignment="1">
      <alignment horizontal="center" wrapText="1"/>
    </xf>
    <xf numFmtId="4" fontId="3" fillId="2" borderId="1" xfId="0" applyNumberFormat="1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4" fontId="3" fillId="2" borderId="3" xfId="0" applyNumberFormat="1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4" fontId="4" fillId="2" borderId="3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4" fontId="4" fillId="2" borderId="7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right" vertical="center" wrapText="1"/>
    </xf>
    <xf numFmtId="4" fontId="10" fillId="2" borderId="9" xfId="0" applyNumberFormat="1" applyFont="1" applyFill="1" applyBorder="1" applyAlignment="1">
      <alignment horizontal="left" vertical="top" wrapText="1"/>
    </xf>
    <xf numFmtId="4" fontId="10" fillId="2" borderId="10" xfId="0" applyNumberFormat="1" applyFont="1" applyFill="1" applyBorder="1" applyAlignment="1">
      <alignment horizontal="left" vertical="top" wrapText="1"/>
    </xf>
    <xf numFmtId="0" fontId="5" fillId="0" borderId="11" xfId="0" applyFont="1" applyBorder="1" applyAlignment="1">
      <alignment horizontal="left" vertical="center" wrapText="1"/>
    </xf>
    <xf numFmtId="0" fontId="5" fillId="0" borderId="20" xfId="0" applyFont="1" applyBorder="1" applyAlignment="1">
      <alignment horizontal="left" vertical="center" wrapText="1"/>
    </xf>
    <xf numFmtId="4" fontId="8" fillId="2" borderId="1" xfId="0" applyNumberFormat="1" applyFont="1" applyFill="1" applyBorder="1" applyAlignment="1">
      <alignment horizontal="left" vertical="top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4" fontId="8" fillId="0" borderId="9" xfId="0" applyNumberFormat="1" applyFont="1" applyBorder="1" applyAlignment="1">
      <alignment horizontal="center" vertical="top" wrapText="1"/>
    </xf>
    <xf numFmtId="4" fontId="8" fillId="0" borderId="23" xfId="0" applyNumberFormat="1" applyFont="1" applyBorder="1" applyAlignment="1">
      <alignment horizontal="center" vertical="top" wrapText="1"/>
    </xf>
    <xf numFmtId="4" fontId="10" fillId="2" borderId="9" xfId="0" applyNumberFormat="1" applyFont="1" applyFill="1" applyBorder="1" applyAlignment="1">
      <alignment horizontal="center" vertical="top" wrapText="1"/>
    </xf>
    <xf numFmtId="4" fontId="10" fillId="2" borderId="23" xfId="0" applyNumberFormat="1" applyFont="1" applyFill="1" applyBorder="1" applyAlignment="1">
      <alignment horizontal="center" vertical="top" wrapText="1"/>
    </xf>
    <xf numFmtId="0" fontId="5" fillId="0" borderId="26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4" fontId="8" fillId="2" borderId="15" xfId="0" applyNumberFormat="1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3" xr:uid="{14D54A1C-47BE-437A-BD94-C153F249B05A}"/>
    <cellStyle name="Обычный 3" xfId="1" xr:uid="{8C7DDED6-DD5A-4709-BCA3-DB0E17256B4B}"/>
    <cellStyle name="Финансовый 2" xfId="2" xr:uid="{F45109C9-702B-4DEB-9DF4-6F61F34CC4C4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02"/>
  <sheetViews>
    <sheetView tabSelected="1" view="pageBreakPreview" zoomScale="96" zoomScaleNormal="100" zoomScaleSheetLayoutView="96" workbookViewId="0">
      <selection activeCell="C3" sqref="C3:J3"/>
    </sheetView>
  </sheetViews>
  <sheetFormatPr defaultColWidth="9.109375" defaultRowHeight="15.6" x14ac:dyDescent="0.3"/>
  <cols>
    <col min="1" max="1" width="5.5546875" style="1" customWidth="1"/>
    <col min="2" max="2" width="28.88671875" style="1" customWidth="1"/>
    <col min="3" max="5" width="42.5546875" style="1" customWidth="1"/>
    <col min="6" max="9" width="19" style="1" customWidth="1"/>
    <col min="10" max="10" width="14.33203125" style="1" customWidth="1"/>
    <col min="11" max="16384" width="9.109375" style="1"/>
  </cols>
  <sheetData>
    <row r="1" spans="1:10" ht="17.399999999999999" x14ac:dyDescent="0.3">
      <c r="D1" s="2"/>
      <c r="E1" s="2"/>
      <c r="F1" s="2"/>
      <c r="G1" s="90"/>
      <c r="H1" s="90"/>
      <c r="I1" s="90"/>
      <c r="J1" s="90"/>
    </row>
    <row r="2" spans="1:10" s="13" customFormat="1" ht="30" customHeight="1" x14ac:dyDescent="0.25">
      <c r="A2" s="105" t="s">
        <v>5</v>
      </c>
      <c r="B2" s="105"/>
      <c r="C2" s="105"/>
      <c r="D2" s="105"/>
      <c r="E2" s="105"/>
      <c r="F2" s="105"/>
      <c r="G2" s="105"/>
      <c r="H2" s="105"/>
      <c r="I2" s="105"/>
      <c r="J2" s="105"/>
    </row>
    <row r="3" spans="1:10" s="13" customFormat="1" ht="42.75" customHeight="1" x14ac:dyDescent="0.25">
      <c r="A3" s="95" t="s">
        <v>4</v>
      </c>
      <c r="B3" s="95"/>
      <c r="C3" s="98" t="s">
        <v>29</v>
      </c>
      <c r="D3" s="99"/>
      <c r="E3" s="99"/>
      <c r="F3" s="99"/>
      <c r="G3" s="99"/>
      <c r="H3" s="99"/>
      <c r="I3" s="99"/>
      <c r="J3" s="99"/>
    </row>
    <row r="4" spans="1:10" s="13" customFormat="1" ht="138.75" customHeight="1" x14ac:dyDescent="0.25">
      <c r="A4" s="91" t="s">
        <v>8</v>
      </c>
      <c r="B4" s="92"/>
      <c r="C4" s="100" t="s">
        <v>30</v>
      </c>
      <c r="D4" s="101"/>
      <c r="E4" s="101"/>
      <c r="F4" s="101"/>
      <c r="G4" s="101"/>
      <c r="H4" s="101"/>
      <c r="I4" s="101"/>
      <c r="J4" s="101"/>
    </row>
    <row r="5" spans="1:10" ht="27.75" customHeight="1" thickBot="1" x14ac:dyDescent="0.35">
      <c r="A5" s="93" t="s">
        <v>6</v>
      </c>
      <c r="B5" s="94"/>
      <c r="C5" s="102" t="s">
        <v>7</v>
      </c>
      <c r="D5" s="103"/>
      <c r="E5" s="103"/>
      <c r="F5" s="103"/>
      <c r="G5" s="103"/>
      <c r="H5" s="103"/>
      <c r="I5" s="103"/>
      <c r="J5" s="104"/>
    </row>
    <row r="6" spans="1:10" ht="30.75" customHeight="1" x14ac:dyDescent="0.3">
      <c r="A6" s="96" t="s">
        <v>11</v>
      </c>
      <c r="B6" s="87" t="s">
        <v>12</v>
      </c>
      <c r="C6" s="87" t="s">
        <v>13</v>
      </c>
      <c r="D6" s="87"/>
      <c r="E6" s="87"/>
      <c r="F6" s="82" t="s">
        <v>28</v>
      </c>
      <c r="G6" s="82" t="s">
        <v>0</v>
      </c>
      <c r="H6" s="82"/>
      <c r="I6" s="82"/>
      <c r="J6" s="85" t="s">
        <v>14</v>
      </c>
    </row>
    <row r="7" spans="1:10" ht="62.25" customHeight="1" thickBot="1" x14ac:dyDescent="0.35">
      <c r="A7" s="97"/>
      <c r="B7" s="88"/>
      <c r="C7" s="37" t="s">
        <v>25</v>
      </c>
      <c r="D7" s="37" t="s">
        <v>26</v>
      </c>
      <c r="E7" s="37" t="s">
        <v>27</v>
      </c>
      <c r="F7" s="89"/>
      <c r="G7" s="42" t="s">
        <v>1</v>
      </c>
      <c r="H7" s="42" t="s">
        <v>2</v>
      </c>
      <c r="I7" s="42" t="s">
        <v>3</v>
      </c>
      <c r="J7" s="86"/>
    </row>
    <row r="8" spans="1:10" ht="39" customHeight="1" x14ac:dyDescent="0.3">
      <c r="A8" s="71">
        <v>1</v>
      </c>
      <c r="B8" s="26" t="s">
        <v>15</v>
      </c>
      <c r="C8" s="74" t="s">
        <v>31</v>
      </c>
      <c r="D8" s="75"/>
      <c r="E8" s="76"/>
      <c r="F8" s="54"/>
      <c r="G8" s="54"/>
      <c r="H8" s="52"/>
      <c r="I8" s="52"/>
      <c r="J8" s="54"/>
    </row>
    <row r="9" spans="1:10" ht="18" customHeight="1" x14ac:dyDescent="0.3">
      <c r="A9" s="72"/>
      <c r="B9" s="18" t="s">
        <v>16</v>
      </c>
      <c r="C9" s="61">
        <v>10</v>
      </c>
      <c r="D9" s="61"/>
      <c r="E9" s="61"/>
      <c r="F9" s="70"/>
      <c r="G9" s="70"/>
      <c r="H9" s="53"/>
      <c r="I9" s="53"/>
      <c r="J9" s="70"/>
    </row>
    <row r="10" spans="1:10" x14ac:dyDescent="0.3">
      <c r="A10" s="72"/>
      <c r="B10" s="18" t="s">
        <v>17</v>
      </c>
      <c r="C10" s="62" t="s">
        <v>32</v>
      </c>
      <c r="D10" s="63"/>
      <c r="E10" s="64"/>
      <c r="F10" s="70"/>
      <c r="G10" s="70"/>
      <c r="H10" s="54"/>
      <c r="I10" s="54"/>
      <c r="J10" s="70"/>
    </row>
    <row r="11" spans="1:10" ht="31.2" x14ac:dyDescent="0.3">
      <c r="A11" s="72"/>
      <c r="B11" s="18" t="s">
        <v>24</v>
      </c>
      <c r="C11" s="19">
        <v>711.9</v>
      </c>
      <c r="D11" s="19">
        <v>723.2</v>
      </c>
      <c r="E11" s="19">
        <v>728.85</v>
      </c>
      <c r="F11" s="19">
        <f>MIN(C11:E11)</f>
        <v>711.9</v>
      </c>
      <c r="G11" s="19">
        <f>ROUND((C11+D11+E11)/3,2)</f>
        <v>721.32</v>
      </c>
      <c r="H11" s="19">
        <f>SQRT(((SUM((POWER(C11-G11,2)),(POWER(D11-G11,2)),(POWER(E11-G11,2)))))/(3-1))</f>
        <v>8.6305185243993581</v>
      </c>
      <c r="I11" s="19">
        <f>H11/G11*100</f>
        <v>1.1964895641877886</v>
      </c>
      <c r="J11" s="19">
        <f>F11</f>
        <v>711.9</v>
      </c>
    </row>
    <row r="12" spans="1:10" ht="17.25" customHeight="1" thickBot="1" x14ac:dyDescent="0.35">
      <c r="A12" s="73"/>
      <c r="B12" s="20" t="s">
        <v>18</v>
      </c>
      <c r="C12" s="21"/>
      <c r="D12" s="21"/>
      <c r="E12" s="21"/>
      <c r="F12" s="22"/>
      <c r="G12" s="22"/>
      <c r="H12" s="22"/>
      <c r="I12" s="22"/>
      <c r="J12" s="23">
        <f>J11*C9</f>
        <v>7119</v>
      </c>
    </row>
    <row r="13" spans="1:10" ht="39" customHeight="1" x14ac:dyDescent="0.3">
      <c r="A13" s="78">
        <v>2</v>
      </c>
      <c r="B13" s="17" t="s">
        <v>15</v>
      </c>
      <c r="C13" s="58" t="s">
        <v>34</v>
      </c>
      <c r="D13" s="59"/>
      <c r="E13" s="60"/>
      <c r="F13" s="77"/>
      <c r="G13" s="77"/>
      <c r="H13" s="52"/>
      <c r="I13" s="52"/>
      <c r="J13" s="77"/>
    </row>
    <row r="14" spans="1:10" ht="18" customHeight="1" x14ac:dyDescent="0.3">
      <c r="A14" s="72"/>
      <c r="B14" s="18" t="s">
        <v>16</v>
      </c>
      <c r="C14" s="61">
        <v>2</v>
      </c>
      <c r="D14" s="61"/>
      <c r="E14" s="61"/>
      <c r="F14" s="70"/>
      <c r="G14" s="70"/>
      <c r="H14" s="53"/>
      <c r="I14" s="53"/>
      <c r="J14" s="70"/>
    </row>
    <row r="15" spans="1:10" x14ac:dyDescent="0.3">
      <c r="A15" s="72"/>
      <c r="B15" s="18" t="s">
        <v>17</v>
      </c>
      <c r="C15" s="62" t="s">
        <v>33</v>
      </c>
      <c r="D15" s="63"/>
      <c r="E15" s="64"/>
      <c r="F15" s="70"/>
      <c r="G15" s="70"/>
      <c r="H15" s="54"/>
      <c r="I15" s="54"/>
      <c r="J15" s="70"/>
    </row>
    <row r="16" spans="1:10" ht="31.2" x14ac:dyDescent="0.3">
      <c r="A16" s="72"/>
      <c r="B16" s="18" t="s">
        <v>24</v>
      </c>
      <c r="C16" s="19">
        <v>772.38</v>
      </c>
      <c r="D16" s="19">
        <v>784.64</v>
      </c>
      <c r="E16" s="19">
        <v>790.77</v>
      </c>
      <c r="F16" s="19">
        <f>MIN(C16:E16)</f>
        <v>772.38</v>
      </c>
      <c r="G16" s="19">
        <f>ROUND((C16+D16+E16)/3,2)</f>
        <v>782.6</v>
      </c>
      <c r="H16" s="19">
        <f>SQRT(((SUM((POWER(C16-G16,2)),(POWER(D16-G16,2)),(POWER(E16-G16,2)))))/(3-1))</f>
        <v>9.3637305599851537</v>
      </c>
      <c r="I16" s="19">
        <f>H16/G16*100</f>
        <v>1.1964899769978474</v>
      </c>
      <c r="J16" s="19">
        <f>F16</f>
        <v>772.38</v>
      </c>
    </row>
    <row r="17" spans="1:10" ht="17.25" customHeight="1" thickBot="1" x14ac:dyDescent="0.35">
      <c r="A17" s="73"/>
      <c r="B17" s="20" t="s">
        <v>18</v>
      </c>
      <c r="C17" s="21"/>
      <c r="D17" s="21"/>
      <c r="E17" s="21"/>
      <c r="F17" s="22"/>
      <c r="G17" s="22"/>
      <c r="H17" s="22"/>
      <c r="I17" s="22"/>
      <c r="J17" s="23">
        <f>J16*C14</f>
        <v>1544.76</v>
      </c>
    </row>
    <row r="18" spans="1:10" ht="39" customHeight="1" x14ac:dyDescent="0.3">
      <c r="A18" s="78">
        <v>3</v>
      </c>
      <c r="B18" s="17" t="s">
        <v>15</v>
      </c>
      <c r="C18" s="58" t="s">
        <v>35</v>
      </c>
      <c r="D18" s="59"/>
      <c r="E18" s="60"/>
      <c r="F18" s="77"/>
      <c r="G18" s="77"/>
      <c r="H18" s="52"/>
      <c r="I18" s="52"/>
      <c r="J18" s="77"/>
    </row>
    <row r="19" spans="1:10" ht="18" customHeight="1" x14ac:dyDescent="0.3">
      <c r="A19" s="72"/>
      <c r="B19" s="18" t="s">
        <v>16</v>
      </c>
      <c r="C19" s="61">
        <v>2</v>
      </c>
      <c r="D19" s="61"/>
      <c r="E19" s="61"/>
      <c r="F19" s="70"/>
      <c r="G19" s="70"/>
      <c r="H19" s="53"/>
      <c r="I19" s="53"/>
      <c r="J19" s="70"/>
    </row>
    <row r="20" spans="1:10" x14ac:dyDescent="0.3">
      <c r="A20" s="72"/>
      <c r="B20" s="18" t="s">
        <v>17</v>
      </c>
      <c r="C20" s="62" t="s">
        <v>36</v>
      </c>
      <c r="D20" s="63"/>
      <c r="E20" s="64"/>
      <c r="F20" s="70"/>
      <c r="G20" s="70"/>
      <c r="H20" s="54"/>
      <c r="I20" s="54"/>
      <c r="J20" s="70"/>
    </row>
    <row r="21" spans="1:10" ht="31.2" x14ac:dyDescent="0.3">
      <c r="A21" s="72"/>
      <c r="B21" s="18" t="s">
        <v>24</v>
      </c>
      <c r="C21" s="19">
        <v>711.9</v>
      </c>
      <c r="D21" s="19">
        <v>723.2</v>
      </c>
      <c r="E21" s="19">
        <v>728.85</v>
      </c>
      <c r="F21" s="19">
        <f>MIN(C21:E21)</f>
        <v>711.9</v>
      </c>
      <c r="G21" s="19">
        <f>ROUND((C21+D21+E21)/3,2)</f>
        <v>721.32</v>
      </c>
      <c r="H21" s="19">
        <f>SQRT(((SUM((POWER(C21-G21,2)),(POWER(D21-G21,2)),(POWER(E21-G21,2)))))/(3-1))</f>
        <v>8.6305185243993581</v>
      </c>
      <c r="I21" s="19">
        <f>H21/G21*100</f>
        <v>1.1964895641877886</v>
      </c>
      <c r="J21" s="19">
        <f>F21</f>
        <v>711.9</v>
      </c>
    </row>
    <row r="22" spans="1:10" ht="17.25" customHeight="1" thickBot="1" x14ac:dyDescent="0.35">
      <c r="A22" s="73"/>
      <c r="B22" s="20" t="s">
        <v>18</v>
      </c>
      <c r="C22" s="21"/>
      <c r="D22" s="21"/>
      <c r="E22" s="21"/>
      <c r="F22" s="22"/>
      <c r="G22" s="22"/>
      <c r="H22" s="22"/>
      <c r="I22" s="22"/>
      <c r="J22" s="23">
        <f>J21*C19</f>
        <v>1423.8</v>
      </c>
    </row>
    <row r="23" spans="1:10" ht="39" customHeight="1" x14ac:dyDescent="0.3">
      <c r="A23" s="78">
        <v>4</v>
      </c>
      <c r="B23" s="17" t="s">
        <v>15</v>
      </c>
      <c r="C23" s="58" t="s">
        <v>37</v>
      </c>
      <c r="D23" s="59"/>
      <c r="E23" s="60"/>
      <c r="F23" s="77"/>
      <c r="G23" s="77"/>
      <c r="H23" s="52"/>
      <c r="I23" s="52"/>
      <c r="J23" s="77"/>
    </row>
    <row r="24" spans="1:10" ht="18" customHeight="1" x14ac:dyDescent="0.3">
      <c r="A24" s="72"/>
      <c r="B24" s="18" t="s">
        <v>16</v>
      </c>
      <c r="C24" s="61">
        <v>20</v>
      </c>
      <c r="D24" s="61"/>
      <c r="E24" s="61"/>
      <c r="F24" s="70"/>
      <c r="G24" s="70"/>
      <c r="H24" s="53"/>
      <c r="I24" s="53"/>
      <c r="J24" s="70"/>
    </row>
    <row r="25" spans="1:10" x14ac:dyDescent="0.3">
      <c r="A25" s="72"/>
      <c r="B25" s="18" t="s">
        <v>17</v>
      </c>
      <c r="C25" s="62" t="s">
        <v>38</v>
      </c>
      <c r="D25" s="63"/>
      <c r="E25" s="64"/>
      <c r="F25" s="70"/>
      <c r="G25" s="70"/>
      <c r="H25" s="54"/>
      <c r="I25" s="54"/>
      <c r="J25" s="70"/>
    </row>
    <row r="26" spans="1:10" ht="31.2" x14ac:dyDescent="0.3">
      <c r="A26" s="72"/>
      <c r="B26" s="18" t="s">
        <v>24</v>
      </c>
      <c r="C26" s="19">
        <v>889.56</v>
      </c>
      <c r="D26" s="19">
        <v>903.68</v>
      </c>
      <c r="E26" s="19">
        <v>910.74</v>
      </c>
      <c r="F26" s="19">
        <f>MIN(C26:E26)</f>
        <v>889.56</v>
      </c>
      <c r="G26" s="19">
        <f>ROUND((C26+D26+E26)/3,2)</f>
        <v>901.33</v>
      </c>
      <c r="H26" s="19">
        <f>SQRT(((SUM((POWER(C26-G26,2)),(POWER(D26-G26,2)),(POWER(E26-G26,2)))))/(3-1))</f>
        <v>10.784328908188986</v>
      </c>
      <c r="I26" s="19">
        <f>H26/G26*100</f>
        <v>1.196490620326516</v>
      </c>
      <c r="J26" s="19">
        <f>F26</f>
        <v>889.56</v>
      </c>
    </row>
    <row r="27" spans="1:10" ht="17.25" customHeight="1" thickBot="1" x14ac:dyDescent="0.35">
      <c r="A27" s="73"/>
      <c r="B27" s="20" t="s">
        <v>18</v>
      </c>
      <c r="C27" s="21"/>
      <c r="D27" s="21"/>
      <c r="E27" s="21"/>
      <c r="F27" s="22"/>
      <c r="G27" s="22"/>
      <c r="H27" s="22"/>
      <c r="I27" s="22"/>
      <c r="J27" s="23">
        <f>J26*C24</f>
        <v>17791.199999999997</v>
      </c>
    </row>
    <row r="28" spans="1:10" ht="17.25" customHeight="1" thickBot="1" x14ac:dyDescent="0.35">
      <c r="A28" s="65">
        <v>5</v>
      </c>
      <c r="B28" s="79" t="s">
        <v>15</v>
      </c>
      <c r="C28" s="45" t="s">
        <v>51</v>
      </c>
      <c r="D28" s="45" t="s">
        <v>52</v>
      </c>
      <c r="E28" s="46" t="s">
        <v>53</v>
      </c>
      <c r="F28" s="52"/>
      <c r="G28" s="52"/>
      <c r="H28" s="52"/>
      <c r="I28" s="52"/>
      <c r="J28" s="55"/>
    </row>
    <row r="29" spans="1:10" ht="39" customHeight="1" x14ac:dyDescent="0.3">
      <c r="A29" s="66"/>
      <c r="B29" s="80"/>
      <c r="C29" s="58" t="s">
        <v>39</v>
      </c>
      <c r="D29" s="59"/>
      <c r="E29" s="60"/>
      <c r="F29" s="53"/>
      <c r="G29" s="53"/>
      <c r="H29" s="53"/>
      <c r="I29" s="53"/>
      <c r="J29" s="56"/>
    </row>
    <row r="30" spans="1:10" ht="18" customHeight="1" x14ac:dyDescent="0.3">
      <c r="A30" s="66"/>
      <c r="B30" s="18" t="s">
        <v>16</v>
      </c>
      <c r="C30" s="61">
        <v>3</v>
      </c>
      <c r="D30" s="61"/>
      <c r="E30" s="61"/>
      <c r="F30" s="53"/>
      <c r="G30" s="53"/>
      <c r="H30" s="53"/>
      <c r="I30" s="53"/>
      <c r="J30" s="56"/>
    </row>
    <row r="31" spans="1:10" x14ac:dyDescent="0.3">
      <c r="A31" s="66"/>
      <c r="B31" s="18" t="s">
        <v>17</v>
      </c>
      <c r="C31" s="62" t="s">
        <v>40</v>
      </c>
      <c r="D31" s="63"/>
      <c r="E31" s="64"/>
      <c r="F31" s="54"/>
      <c r="G31" s="54"/>
      <c r="H31" s="54"/>
      <c r="I31" s="54"/>
      <c r="J31" s="57"/>
    </row>
    <row r="32" spans="1:10" ht="31.2" x14ac:dyDescent="0.3">
      <c r="A32" s="66"/>
      <c r="B32" s="18" t="s">
        <v>24</v>
      </c>
      <c r="C32" s="19">
        <v>1213.3800000000001</v>
      </c>
      <c r="D32" s="19">
        <v>1232.6400000000001</v>
      </c>
      <c r="E32" s="19">
        <v>1251.9000000000001</v>
      </c>
      <c r="F32" s="19">
        <f>MIN(C32:E32)</f>
        <v>1213.3800000000001</v>
      </c>
      <c r="G32" s="19">
        <f>ROUND((C32+D32+E32)/3,2)</f>
        <v>1232.6400000000001</v>
      </c>
      <c r="H32" s="19">
        <f>SQRT(((SUM((POWER(C32-G32,2)),(POWER(D32-G32,2)),(POWER(E32-G32,2)))))/(3-1))</f>
        <v>19.259999999999991</v>
      </c>
      <c r="I32" s="19">
        <f>H32/G32*100</f>
        <v>1.5624999999999991</v>
      </c>
      <c r="J32" s="19">
        <f>F32</f>
        <v>1213.3800000000001</v>
      </c>
    </row>
    <row r="33" spans="1:10" ht="17.25" customHeight="1" thickBot="1" x14ac:dyDescent="0.35">
      <c r="A33" s="67"/>
      <c r="B33" s="20" t="s">
        <v>18</v>
      </c>
      <c r="C33" s="21"/>
      <c r="D33" s="21"/>
      <c r="E33" s="21"/>
      <c r="F33" s="22"/>
      <c r="G33" s="22"/>
      <c r="H33" s="22"/>
      <c r="I33" s="22"/>
      <c r="J33" s="23">
        <f>J32*C30</f>
        <v>3640.1400000000003</v>
      </c>
    </row>
    <row r="34" spans="1:10" ht="39" customHeight="1" x14ac:dyDescent="0.3">
      <c r="A34" s="65">
        <v>6</v>
      </c>
      <c r="B34" s="43"/>
      <c r="C34" s="58" t="s">
        <v>41</v>
      </c>
      <c r="D34" s="59"/>
      <c r="E34" s="60"/>
      <c r="F34" s="41"/>
      <c r="G34" s="41"/>
      <c r="H34" s="41"/>
      <c r="I34" s="41"/>
      <c r="J34" s="44"/>
    </row>
    <row r="35" spans="1:10" ht="18" customHeight="1" x14ac:dyDescent="0.3">
      <c r="A35" s="66"/>
      <c r="B35" s="18" t="s">
        <v>16</v>
      </c>
      <c r="C35" s="61">
        <v>10</v>
      </c>
      <c r="D35" s="61"/>
      <c r="E35" s="61"/>
      <c r="F35" s="41"/>
      <c r="G35" s="41"/>
      <c r="H35" s="41"/>
      <c r="I35" s="41"/>
      <c r="J35" s="44"/>
    </row>
    <row r="36" spans="1:10" x14ac:dyDescent="0.3">
      <c r="A36" s="66"/>
      <c r="B36" s="18" t="s">
        <v>17</v>
      </c>
      <c r="C36" s="62" t="s">
        <v>42</v>
      </c>
      <c r="D36" s="63"/>
      <c r="E36" s="64"/>
      <c r="F36" s="41"/>
      <c r="G36" s="41"/>
      <c r="H36" s="41"/>
      <c r="I36" s="41"/>
      <c r="J36" s="44"/>
    </row>
    <row r="37" spans="1:10" ht="31.2" x14ac:dyDescent="0.3">
      <c r="A37" s="66"/>
      <c r="B37" s="18" t="s">
        <v>24</v>
      </c>
      <c r="C37" s="19">
        <v>331.38</v>
      </c>
      <c r="D37" s="19">
        <v>341.9</v>
      </c>
      <c r="E37" s="19">
        <v>341.9</v>
      </c>
      <c r="F37" s="19">
        <f>MIN(C37:E37)</f>
        <v>331.38</v>
      </c>
      <c r="G37" s="19">
        <f>ROUND((C37+D37+E37)/3,2)</f>
        <v>338.39</v>
      </c>
      <c r="H37" s="19">
        <f>SQRT(((SUM((POWER(C37-G37,2)),(POWER(D37-G37,2)),(POWER(E37-G37,2)))))/(3-1))</f>
        <v>6.0737262039048057</v>
      </c>
      <c r="I37" s="19">
        <f>H37/G37*100</f>
        <v>1.7948893891382149</v>
      </c>
      <c r="J37" s="19">
        <f>F37</f>
        <v>331.38</v>
      </c>
    </row>
    <row r="38" spans="1:10" ht="17.25" customHeight="1" thickBot="1" x14ac:dyDescent="0.35">
      <c r="A38" s="67"/>
      <c r="B38" s="20" t="s">
        <v>18</v>
      </c>
      <c r="C38" s="21"/>
      <c r="D38" s="21"/>
      <c r="E38" s="21"/>
      <c r="F38" s="22"/>
      <c r="G38" s="22"/>
      <c r="H38" s="22"/>
      <c r="I38" s="22"/>
      <c r="J38" s="23">
        <f>J37*C35</f>
        <v>3313.8</v>
      </c>
    </row>
    <row r="39" spans="1:10" ht="39" customHeight="1" x14ac:dyDescent="0.3">
      <c r="A39" s="78">
        <v>7</v>
      </c>
      <c r="B39" s="17" t="s">
        <v>15</v>
      </c>
      <c r="C39" s="58" t="s">
        <v>43</v>
      </c>
      <c r="D39" s="59"/>
      <c r="E39" s="60"/>
      <c r="F39" s="77"/>
      <c r="G39" s="77"/>
      <c r="H39" s="52"/>
      <c r="I39" s="52"/>
      <c r="J39" s="77"/>
    </row>
    <row r="40" spans="1:10" ht="18" customHeight="1" x14ac:dyDescent="0.3">
      <c r="A40" s="72"/>
      <c r="B40" s="18" t="s">
        <v>16</v>
      </c>
      <c r="C40" s="61">
        <v>3</v>
      </c>
      <c r="D40" s="61"/>
      <c r="E40" s="61"/>
      <c r="F40" s="70"/>
      <c r="G40" s="70"/>
      <c r="H40" s="53"/>
      <c r="I40" s="53"/>
      <c r="J40" s="70"/>
    </row>
    <row r="41" spans="1:10" x14ac:dyDescent="0.3">
      <c r="A41" s="72"/>
      <c r="B41" s="18" t="s">
        <v>17</v>
      </c>
      <c r="C41" s="62" t="s">
        <v>44</v>
      </c>
      <c r="D41" s="63"/>
      <c r="E41" s="64"/>
      <c r="F41" s="70"/>
      <c r="G41" s="70"/>
      <c r="H41" s="54"/>
      <c r="I41" s="54"/>
      <c r="J41" s="70"/>
    </row>
    <row r="42" spans="1:10" ht="31.2" x14ac:dyDescent="0.3">
      <c r="A42" s="72"/>
      <c r="B42" s="18" t="s">
        <v>24</v>
      </c>
      <c r="C42" s="19">
        <v>1108.8</v>
      </c>
      <c r="D42" s="19">
        <v>1144</v>
      </c>
      <c r="E42" s="19">
        <v>1144</v>
      </c>
      <c r="F42" s="19">
        <f>MIN(C42:E42)</f>
        <v>1108.8</v>
      </c>
      <c r="G42" s="19">
        <f>ROUND((C42+D42+E42)/3,2)</f>
        <v>1132.27</v>
      </c>
      <c r="H42" s="19">
        <f>SQRT(((SUM((POWER(C42-G42,2)),(POWER(D42-G42,2)),(POWER(E42-G42,2)))))/(3-1))</f>
        <v>20.322729885524758</v>
      </c>
      <c r="I42" s="19">
        <f>H42/G42*100</f>
        <v>1.7948660554041669</v>
      </c>
      <c r="J42" s="19">
        <f>F42</f>
        <v>1108.8</v>
      </c>
    </row>
    <row r="43" spans="1:10" ht="17.25" customHeight="1" thickBot="1" x14ac:dyDescent="0.35">
      <c r="A43" s="73"/>
      <c r="B43" s="20" t="s">
        <v>18</v>
      </c>
      <c r="C43" s="21"/>
      <c r="D43" s="21"/>
      <c r="E43" s="21"/>
      <c r="F43" s="22"/>
      <c r="G43" s="22"/>
      <c r="H43" s="22"/>
      <c r="I43" s="22"/>
      <c r="J43" s="23">
        <f>J42*C40</f>
        <v>3326.3999999999996</v>
      </c>
    </row>
    <row r="44" spans="1:10" ht="39" customHeight="1" x14ac:dyDescent="0.3">
      <c r="A44" s="71">
        <v>8</v>
      </c>
      <c r="B44" s="26" t="s">
        <v>15</v>
      </c>
      <c r="C44" s="74" t="s">
        <v>45</v>
      </c>
      <c r="D44" s="75"/>
      <c r="E44" s="76"/>
      <c r="F44" s="54"/>
      <c r="G44" s="54"/>
      <c r="H44" s="52"/>
      <c r="I44" s="52"/>
      <c r="J44" s="54"/>
    </row>
    <row r="45" spans="1:10" ht="18" customHeight="1" x14ac:dyDescent="0.3">
      <c r="A45" s="72"/>
      <c r="B45" s="18" t="s">
        <v>16</v>
      </c>
      <c r="C45" s="61">
        <v>4</v>
      </c>
      <c r="D45" s="61"/>
      <c r="E45" s="61"/>
      <c r="F45" s="70"/>
      <c r="G45" s="70"/>
      <c r="H45" s="53"/>
      <c r="I45" s="53"/>
      <c r="J45" s="70"/>
    </row>
    <row r="46" spans="1:10" x14ac:dyDescent="0.3">
      <c r="A46" s="72"/>
      <c r="B46" s="18" t="s">
        <v>17</v>
      </c>
      <c r="C46" s="62" t="s">
        <v>46</v>
      </c>
      <c r="D46" s="63"/>
      <c r="E46" s="64"/>
      <c r="F46" s="70"/>
      <c r="G46" s="70"/>
      <c r="H46" s="54"/>
      <c r="I46" s="54"/>
      <c r="J46" s="70"/>
    </row>
    <row r="47" spans="1:10" ht="31.2" x14ac:dyDescent="0.3">
      <c r="A47" s="72"/>
      <c r="B47" s="18" t="s">
        <v>24</v>
      </c>
      <c r="C47" s="19">
        <v>1353.24</v>
      </c>
      <c r="D47" s="19">
        <v>1396.2</v>
      </c>
      <c r="E47" s="19">
        <v>1396.2</v>
      </c>
      <c r="F47" s="19">
        <f>MIN(C47:E47)</f>
        <v>1353.24</v>
      </c>
      <c r="G47" s="19">
        <f>ROUND((C47+D47+E47)/3,2)</f>
        <v>1381.88</v>
      </c>
      <c r="H47" s="19">
        <f>SQRT(((SUM((POWER(C47-G47,2)),(POWER(D47-G47,2)),(POWER(E47-G47,2)))))/(3-1))</f>
        <v>24.802967564386346</v>
      </c>
      <c r="I47" s="19">
        <f>H47/G47*100</f>
        <v>1.7948713031801855</v>
      </c>
      <c r="J47" s="19">
        <f>F47</f>
        <v>1353.24</v>
      </c>
    </row>
    <row r="48" spans="1:10" ht="17.25" customHeight="1" thickBot="1" x14ac:dyDescent="0.35">
      <c r="A48" s="73"/>
      <c r="B48" s="20" t="s">
        <v>18</v>
      </c>
      <c r="C48" s="21"/>
      <c r="D48" s="21"/>
      <c r="E48" s="21"/>
      <c r="F48" s="22"/>
      <c r="G48" s="22"/>
      <c r="H48" s="22"/>
      <c r="I48" s="22"/>
      <c r="J48" s="23">
        <f>J47*C45</f>
        <v>5412.96</v>
      </c>
    </row>
    <row r="49" spans="1:10" ht="17.25" customHeight="1" thickBot="1" x14ac:dyDescent="0.35">
      <c r="A49" s="65">
        <v>9</v>
      </c>
      <c r="B49" s="68" t="s">
        <v>15</v>
      </c>
      <c r="C49" s="45" t="s">
        <v>54</v>
      </c>
      <c r="D49" s="45" t="s">
        <v>55</v>
      </c>
      <c r="E49" s="46" t="s">
        <v>56</v>
      </c>
      <c r="F49" s="52"/>
      <c r="G49" s="52"/>
      <c r="H49" s="52"/>
      <c r="I49" s="52"/>
      <c r="J49" s="55"/>
    </row>
    <row r="50" spans="1:10" ht="39" customHeight="1" x14ac:dyDescent="0.3">
      <c r="A50" s="66"/>
      <c r="B50" s="69"/>
      <c r="C50" s="58" t="s">
        <v>47</v>
      </c>
      <c r="D50" s="59"/>
      <c r="E50" s="60"/>
      <c r="F50" s="53"/>
      <c r="G50" s="53"/>
      <c r="H50" s="53"/>
      <c r="I50" s="53"/>
      <c r="J50" s="56"/>
    </row>
    <row r="51" spans="1:10" ht="18" customHeight="1" x14ac:dyDescent="0.3">
      <c r="A51" s="66"/>
      <c r="B51" s="18" t="s">
        <v>16</v>
      </c>
      <c r="C51" s="61">
        <v>20</v>
      </c>
      <c r="D51" s="61"/>
      <c r="E51" s="61"/>
      <c r="F51" s="53"/>
      <c r="G51" s="53"/>
      <c r="H51" s="53"/>
      <c r="I51" s="53"/>
      <c r="J51" s="56"/>
    </row>
    <row r="52" spans="1:10" x14ac:dyDescent="0.3">
      <c r="A52" s="66"/>
      <c r="B52" s="18" t="s">
        <v>17</v>
      </c>
      <c r="C52" s="62" t="s">
        <v>48</v>
      </c>
      <c r="D52" s="63"/>
      <c r="E52" s="64"/>
      <c r="F52" s="54"/>
      <c r="G52" s="54"/>
      <c r="H52" s="54"/>
      <c r="I52" s="54"/>
      <c r="J52" s="57"/>
    </row>
    <row r="53" spans="1:10" ht="31.2" x14ac:dyDescent="0.3">
      <c r="A53" s="66"/>
      <c r="B53" s="18" t="s">
        <v>24</v>
      </c>
      <c r="C53" s="19">
        <v>136</v>
      </c>
      <c r="D53" s="19">
        <v>143</v>
      </c>
      <c r="E53" s="19">
        <v>169</v>
      </c>
      <c r="F53" s="19">
        <f>MIN(C53:E53)</f>
        <v>136</v>
      </c>
      <c r="G53" s="19">
        <f>ROUND((C53+D53+E53)/3,2)</f>
        <v>149.33000000000001</v>
      </c>
      <c r="H53" s="19">
        <f>SQRT(((SUM((POWER(C53-G53,2)),(POWER(D53-G53,2)),(POWER(E53-G53,2)))))/(3-1))</f>
        <v>17.387735620258319</v>
      </c>
      <c r="I53" s="19">
        <f>H53/G53*100</f>
        <v>11.643832866978046</v>
      </c>
      <c r="J53" s="19">
        <f>F53</f>
        <v>136</v>
      </c>
    </row>
    <row r="54" spans="1:10" ht="17.25" customHeight="1" thickBot="1" x14ac:dyDescent="0.35">
      <c r="A54" s="67"/>
      <c r="B54" s="20" t="s">
        <v>18</v>
      </c>
      <c r="C54" s="21"/>
      <c r="D54" s="21"/>
      <c r="E54" s="21"/>
      <c r="F54" s="22"/>
      <c r="G54" s="22"/>
      <c r="H54" s="22"/>
      <c r="I54" s="22"/>
      <c r="J54" s="23">
        <f>J53*C51</f>
        <v>2720</v>
      </c>
    </row>
    <row r="55" spans="1:10" ht="17.25" customHeight="1" thickBot="1" x14ac:dyDescent="0.35">
      <c r="A55" s="65">
        <v>10</v>
      </c>
      <c r="B55" s="43"/>
      <c r="C55" s="45" t="s">
        <v>59</v>
      </c>
      <c r="D55" s="49" t="s">
        <v>60</v>
      </c>
      <c r="E55" s="51" t="s">
        <v>61</v>
      </c>
      <c r="F55" s="50"/>
      <c r="G55" s="47"/>
      <c r="H55" s="52"/>
      <c r="I55" s="52"/>
      <c r="J55" s="48"/>
    </row>
    <row r="56" spans="1:10" ht="39" customHeight="1" x14ac:dyDescent="0.3">
      <c r="A56" s="66"/>
      <c r="B56" s="26" t="s">
        <v>15</v>
      </c>
      <c r="C56" s="74" t="s">
        <v>57</v>
      </c>
      <c r="D56" s="75"/>
      <c r="E56" s="76"/>
      <c r="F56" s="54"/>
      <c r="G56" s="54"/>
      <c r="H56" s="53"/>
      <c r="I56" s="53"/>
      <c r="J56" s="54"/>
    </row>
    <row r="57" spans="1:10" ht="18" customHeight="1" x14ac:dyDescent="0.3">
      <c r="A57" s="66"/>
      <c r="B57" s="18" t="s">
        <v>16</v>
      </c>
      <c r="C57" s="61">
        <v>70</v>
      </c>
      <c r="D57" s="61"/>
      <c r="E57" s="61"/>
      <c r="F57" s="70"/>
      <c r="G57" s="70"/>
      <c r="H57" s="53"/>
      <c r="I57" s="53"/>
      <c r="J57" s="70"/>
    </row>
    <row r="58" spans="1:10" x14ac:dyDescent="0.3">
      <c r="A58" s="66"/>
      <c r="B58" s="18" t="s">
        <v>17</v>
      </c>
      <c r="C58" s="62" t="s">
        <v>58</v>
      </c>
      <c r="D58" s="63"/>
      <c r="E58" s="64"/>
      <c r="F58" s="70"/>
      <c r="G58" s="70"/>
      <c r="H58" s="54"/>
      <c r="I58" s="54"/>
      <c r="J58" s="70"/>
    </row>
    <row r="59" spans="1:10" ht="31.2" x14ac:dyDescent="0.3">
      <c r="A59" s="66"/>
      <c r="B59" s="18" t="s">
        <v>24</v>
      </c>
      <c r="C59" s="19">
        <v>2232</v>
      </c>
      <c r="D59" s="19">
        <v>2772</v>
      </c>
      <c r="E59" s="19">
        <v>2567</v>
      </c>
      <c r="F59" s="19">
        <f>MIN(C59:E59)</f>
        <v>2232</v>
      </c>
      <c r="G59" s="19">
        <f>ROUND((C59+D59+E59)/3,2)</f>
        <v>2523.67</v>
      </c>
      <c r="H59" s="19">
        <f>SQRT(((SUM((POWER(C59-G59,2)),(POWER(D59-G59,2)),(POWER(E59-G59,2)))))/(3-1))</f>
        <v>272.59554902822606</v>
      </c>
      <c r="I59" s="19">
        <f>H59/G59*100</f>
        <v>10.801552858663218</v>
      </c>
      <c r="J59" s="19">
        <f>F59</f>
        <v>2232</v>
      </c>
    </row>
    <row r="60" spans="1:10" ht="17.25" customHeight="1" thickBot="1" x14ac:dyDescent="0.35">
      <c r="A60" s="67"/>
      <c r="B60" s="20" t="s">
        <v>18</v>
      </c>
      <c r="C60" s="21"/>
      <c r="D60" s="21"/>
      <c r="E60" s="21"/>
      <c r="F60" s="22"/>
      <c r="G60" s="22"/>
      <c r="H60" s="22"/>
      <c r="I60" s="22"/>
      <c r="J60" s="23">
        <f>J59*C57</f>
        <v>156240</v>
      </c>
    </row>
    <row r="61" spans="1:10" ht="17.25" customHeight="1" x14ac:dyDescent="0.3">
      <c r="A61" s="78"/>
      <c r="B61" s="17" t="s">
        <v>19</v>
      </c>
      <c r="C61" s="24">
        <v>0</v>
      </c>
      <c r="D61" s="24">
        <v>0</v>
      </c>
      <c r="E61" s="24">
        <v>0</v>
      </c>
      <c r="F61" s="24">
        <v>0</v>
      </c>
      <c r="G61" s="24"/>
      <c r="H61" s="24"/>
      <c r="I61" s="24"/>
      <c r="J61" s="25">
        <v>0</v>
      </c>
    </row>
    <row r="62" spans="1:10" x14ac:dyDescent="0.3">
      <c r="A62" s="66"/>
      <c r="B62" s="18" t="s">
        <v>20</v>
      </c>
      <c r="C62" s="19">
        <v>0</v>
      </c>
      <c r="D62" s="19">
        <v>0</v>
      </c>
      <c r="E62" s="19">
        <v>0</v>
      </c>
      <c r="F62" s="19">
        <v>0</v>
      </c>
      <c r="G62" s="19"/>
      <c r="H62" s="19"/>
      <c r="I62" s="19"/>
      <c r="J62" s="19">
        <v>0</v>
      </c>
    </row>
    <row r="63" spans="1:10" x14ac:dyDescent="0.3">
      <c r="A63" s="66"/>
      <c r="B63" s="26" t="s">
        <v>21</v>
      </c>
      <c r="C63" s="27">
        <v>0</v>
      </c>
      <c r="D63" s="27">
        <v>0</v>
      </c>
      <c r="E63" s="27">
        <v>0</v>
      </c>
      <c r="F63" s="27">
        <v>0</v>
      </c>
      <c r="G63" s="27"/>
      <c r="H63" s="27"/>
      <c r="I63" s="27"/>
      <c r="J63" s="27">
        <v>0</v>
      </c>
    </row>
    <row r="64" spans="1:10" ht="16.2" thickBot="1" x14ac:dyDescent="0.35">
      <c r="A64" s="73"/>
      <c r="B64" s="28" t="s">
        <v>22</v>
      </c>
      <c r="C64" s="29">
        <v>0</v>
      </c>
      <c r="D64" s="29">
        <v>0</v>
      </c>
      <c r="E64" s="29">
        <v>0</v>
      </c>
      <c r="F64" s="29">
        <v>0</v>
      </c>
      <c r="G64" s="29"/>
      <c r="H64" s="29"/>
      <c r="I64" s="29"/>
      <c r="J64" s="29">
        <v>0</v>
      </c>
    </row>
    <row r="65" spans="1:10" x14ac:dyDescent="0.3">
      <c r="A65" s="30"/>
      <c r="B65" s="39" t="s">
        <v>23</v>
      </c>
      <c r="C65" s="31"/>
      <c r="D65" s="31"/>
      <c r="E65" s="31"/>
      <c r="F65" s="32"/>
      <c r="G65" s="33"/>
      <c r="H65" s="33"/>
      <c r="I65" s="33"/>
      <c r="J65" s="40">
        <f>J12+J17+J22+J60+J27+J33+J38+J43+J48+J54</f>
        <v>202532.06</v>
      </c>
    </row>
    <row r="66" spans="1:10" s="3" customFormat="1" ht="16.5" customHeight="1" thickBot="1" x14ac:dyDescent="0.35">
      <c r="A66" s="34"/>
      <c r="B66" s="35" t="s">
        <v>49</v>
      </c>
      <c r="C66" s="16"/>
      <c r="D66" s="16"/>
      <c r="E66" s="16"/>
      <c r="F66" s="83"/>
      <c r="G66" s="84"/>
      <c r="H66" s="38"/>
      <c r="I66" s="38"/>
      <c r="J66" s="36">
        <f>J65*22/122</f>
        <v>36522.174754098363</v>
      </c>
    </row>
    <row r="67" spans="1:10" s="11" customFormat="1" ht="78" customHeight="1" x14ac:dyDescent="0.3">
      <c r="A67" s="81" t="s">
        <v>62</v>
      </c>
      <c r="B67" s="81"/>
      <c r="C67" s="81"/>
      <c r="D67" s="81"/>
      <c r="E67" s="81"/>
      <c r="F67" s="81"/>
      <c r="G67" s="81"/>
      <c r="H67" s="81"/>
      <c r="I67" s="81"/>
      <c r="J67" s="81"/>
    </row>
    <row r="69" spans="1:10" ht="18" x14ac:dyDescent="0.35">
      <c r="B69" s="6" t="s">
        <v>9</v>
      </c>
      <c r="E69" s="1" t="s">
        <v>10</v>
      </c>
    </row>
    <row r="70" spans="1:10" s="7" customFormat="1" ht="21.75" customHeight="1" x14ac:dyDescent="0.3">
      <c r="A70" s="14"/>
      <c r="B70" s="14" t="s">
        <v>50</v>
      </c>
      <c r="C70" s="14"/>
      <c r="D70" s="14"/>
      <c r="E70" s="14"/>
      <c r="F70" s="9"/>
      <c r="G70" s="9"/>
      <c r="H70" s="9"/>
      <c r="I70" s="9"/>
      <c r="J70" s="15"/>
    </row>
    <row r="71" spans="1:10" ht="25.5" customHeight="1" x14ac:dyDescent="0.3">
      <c r="B71" s="8"/>
      <c r="C71" s="8"/>
      <c r="D71" s="8"/>
      <c r="E71" s="8"/>
      <c r="F71" s="8"/>
      <c r="J71" s="3"/>
    </row>
    <row r="72" spans="1:10" ht="15" customHeight="1" x14ac:dyDescent="0.3">
      <c r="J72" s="3"/>
    </row>
    <row r="73" spans="1:10" s="6" customFormat="1" ht="18.75" customHeight="1" x14ac:dyDescent="0.35">
      <c r="A73" s="14"/>
      <c r="B73" s="14"/>
      <c r="C73" s="14"/>
      <c r="D73" s="14"/>
      <c r="E73" s="14"/>
      <c r="F73" s="10"/>
      <c r="G73" s="10"/>
      <c r="H73" s="10"/>
      <c r="I73" s="10"/>
      <c r="J73" s="15"/>
    </row>
    <row r="74" spans="1:10" s="6" customFormat="1" ht="18" x14ac:dyDescent="0.35">
      <c r="A74" s="12"/>
      <c r="B74" s="12"/>
      <c r="C74" s="12"/>
      <c r="D74" s="12"/>
      <c r="E74" s="12"/>
      <c r="F74" s="10"/>
      <c r="G74" s="10"/>
      <c r="H74" s="10"/>
      <c r="I74" s="10"/>
      <c r="J74" s="10"/>
    </row>
    <row r="75" spans="1:10" ht="18" customHeight="1" x14ac:dyDescent="0.3"/>
    <row r="80" spans="1:10" ht="22.5" customHeight="1" x14ac:dyDescent="0.3"/>
    <row r="81" ht="12.75" customHeight="1" x14ac:dyDescent="0.3"/>
    <row r="87" ht="12.75" customHeight="1" x14ac:dyDescent="0.3"/>
    <row r="89" ht="16.5" customHeight="1" x14ac:dyDescent="0.3"/>
    <row r="90" ht="22.5" customHeight="1" x14ac:dyDescent="0.3"/>
    <row r="91" ht="16.5" customHeight="1" x14ac:dyDescent="0.3"/>
    <row r="95" ht="22.5" customHeight="1" x14ac:dyDescent="0.3"/>
    <row r="96" ht="49.5" customHeight="1" x14ac:dyDescent="0.3"/>
    <row r="100" ht="22.5" customHeight="1" x14ac:dyDescent="0.3"/>
    <row r="101" ht="29.25" customHeight="1" x14ac:dyDescent="0.3"/>
    <row r="106" ht="22.5" customHeight="1" x14ac:dyDescent="0.3"/>
    <row r="110" ht="22.5" customHeight="1" x14ac:dyDescent="0.3"/>
    <row r="111" ht="22.5" customHeight="1" x14ac:dyDescent="0.3"/>
    <row r="112" ht="12.75" customHeight="1" x14ac:dyDescent="0.3"/>
    <row r="115" spans="11:13" ht="22.5" customHeight="1" x14ac:dyDescent="0.3"/>
    <row r="116" spans="11:13" ht="12.75" customHeight="1" x14ac:dyDescent="0.3">
      <c r="K116" s="4"/>
      <c r="L116" s="5"/>
      <c r="M116" s="4"/>
    </row>
    <row r="117" spans="11:13" x14ac:dyDescent="0.3">
      <c r="K117" s="4"/>
      <c r="L117" s="5"/>
      <c r="M117" s="4"/>
    </row>
    <row r="118" spans="11:13" x14ac:dyDescent="0.3">
      <c r="K118" s="4"/>
      <c r="L118" s="5"/>
      <c r="M118" s="4"/>
    </row>
    <row r="119" spans="11:13" x14ac:dyDescent="0.3">
      <c r="K119" s="4"/>
      <c r="L119" s="5"/>
      <c r="M119" s="4"/>
    </row>
    <row r="120" spans="11:13" x14ac:dyDescent="0.3">
      <c r="K120" s="4"/>
      <c r="L120" s="5"/>
      <c r="M120" s="4"/>
    </row>
    <row r="121" spans="11:13" ht="22.5" customHeight="1" x14ac:dyDescent="0.3">
      <c r="K121" s="4"/>
      <c r="L121" s="5"/>
      <c r="M121" s="4"/>
    </row>
    <row r="122" spans="11:13" x14ac:dyDescent="0.3">
      <c r="K122" s="4"/>
      <c r="L122" s="5"/>
      <c r="M122" s="4"/>
    </row>
    <row r="123" spans="11:13" x14ac:dyDescent="0.3">
      <c r="K123" s="4"/>
      <c r="L123" s="5"/>
      <c r="M123" s="4"/>
    </row>
    <row r="124" spans="11:13" x14ac:dyDescent="0.3">
      <c r="K124" s="4"/>
      <c r="L124" s="5"/>
      <c r="M124" s="4"/>
    </row>
    <row r="125" spans="11:13" ht="22.5" customHeight="1" x14ac:dyDescent="0.3">
      <c r="K125" s="4"/>
      <c r="L125" s="5"/>
      <c r="M125" s="4"/>
    </row>
    <row r="126" spans="11:13" ht="50.25" customHeight="1" x14ac:dyDescent="0.3">
      <c r="K126" s="4"/>
      <c r="L126" s="5"/>
      <c r="M126" s="4"/>
    </row>
    <row r="127" spans="11:13" x14ac:dyDescent="0.3">
      <c r="K127" s="4"/>
      <c r="L127" s="5"/>
      <c r="M127" s="4"/>
    </row>
    <row r="128" spans="11:13" x14ac:dyDescent="0.3">
      <c r="K128" s="4"/>
      <c r="L128" s="5"/>
      <c r="M128" s="4"/>
    </row>
    <row r="129" spans="11:13" x14ac:dyDescent="0.3">
      <c r="K129" s="4"/>
      <c r="L129" s="5"/>
      <c r="M129" s="4"/>
    </row>
    <row r="130" spans="11:13" ht="22.5" customHeight="1" x14ac:dyDescent="0.3">
      <c r="K130" s="4"/>
      <c r="L130" s="5"/>
      <c r="M130" s="4"/>
    </row>
    <row r="131" spans="11:13" x14ac:dyDescent="0.3">
      <c r="K131" s="4"/>
      <c r="L131" s="5"/>
      <c r="M131" s="4"/>
    </row>
    <row r="132" spans="11:13" x14ac:dyDescent="0.3">
      <c r="K132" s="4"/>
      <c r="L132" s="5"/>
      <c r="M132" s="4"/>
    </row>
    <row r="133" spans="11:13" x14ac:dyDescent="0.3">
      <c r="K133" s="4"/>
      <c r="L133" s="5"/>
      <c r="M133" s="4"/>
    </row>
    <row r="134" spans="11:13" x14ac:dyDescent="0.3">
      <c r="K134" s="4"/>
      <c r="L134" s="5"/>
      <c r="M134" s="4"/>
    </row>
    <row r="135" spans="11:13" ht="22.5" customHeight="1" x14ac:dyDescent="0.3">
      <c r="K135" s="4"/>
      <c r="L135" s="5"/>
      <c r="M135" s="4"/>
    </row>
    <row r="136" spans="11:13" x14ac:dyDescent="0.3">
      <c r="K136" s="4"/>
      <c r="L136" s="5"/>
      <c r="M136" s="4"/>
    </row>
    <row r="137" spans="11:13" x14ac:dyDescent="0.3">
      <c r="K137" s="4"/>
      <c r="L137" s="5"/>
      <c r="M137" s="4"/>
    </row>
    <row r="138" spans="11:13" x14ac:dyDescent="0.3">
      <c r="K138" s="4"/>
      <c r="L138" s="5"/>
      <c r="M138" s="4"/>
    </row>
    <row r="139" spans="11:13" x14ac:dyDescent="0.3">
      <c r="K139" s="4"/>
      <c r="L139" s="5"/>
      <c r="M139" s="4"/>
    </row>
    <row r="140" spans="11:13" ht="22.5" customHeight="1" x14ac:dyDescent="0.3"/>
    <row r="141" spans="11:13" ht="130.5" customHeight="1" x14ac:dyDescent="0.3"/>
    <row r="145" ht="14.25" customHeight="1" x14ac:dyDescent="0.3"/>
    <row r="146" ht="27" customHeight="1" x14ac:dyDescent="0.3"/>
    <row r="147" ht="14.25" customHeight="1" x14ac:dyDescent="0.3"/>
    <row r="148" ht="14.25" customHeight="1" x14ac:dyDescent="0.3"/>
    <row r="149" ht="55.5" customHeight="1" x14ac:dyDescent="0.3"/>
    <row r="150" ht="14.25" customHeight="1" x14ac:dyDescent="0.3"/>
    <row r="151" ht="30" customHeight="1" x14ac:dyDescent="0.3"/>
    <row r="152" ht="14.25" customHeight="1" x14ac:dyDescent="0.3"/>
    <row r="153" ht="14.25" customHeight="1" x14ac:dyDescent="0.3"/>
    <row r="154" ht="42.75" customHeight="1" x14ac:dyDescent="0.3"/>
    <row r="155" ht="14.25" customHeight="1" x14ac:dyDescent="0.3"/>
    <row r="156" ht="42" customHeight="1" x14ac:dyDescent="0.3"/>
    <row r="157" ht="14.25" customHeight="1" x14ac:dyDescent="0.3"/>
    <row r="158" ht="14.25" customHeight="1" x14ac:dyDescent="0.3"/>
    <row r="159" ht="39" customHeight="1" x14ac:dyDescent="0.3"/>
    <row r="160" ht="14.25" customHeight="1" x14ac:dyDescent="0.3"/>
    <row r="161" ht="30.75" customHeight="1" x14ac:dyDescent="0.3"/>
    <row r="162" ht="14.25" customHeight="1" x14ac:dyDescent="0.3"/>
    <row r="163" ht="14.25" customHeight="1" x14ac:dyDescent="0.3"/>
    <row r="164" ht="57.75" customHeight="1" x14ac:dyDescent="0.3"/>
    <row r="165" ht="14.25" customHeight="1" x14ac:dyDescent="0.3"/>
    <row r="166" ht="29.25" customHeight="1" x14ac:dyDescent="0.3"/>
    <row r="167" ht="14.25" customHeight="1" x14ac:dyDescent="0.3"/>
    <row r="168" ht="14.25" customHeight="1" x14ac:dyDescent="0.3"/>
    <row r="169" ht="41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27" customHeight="1" x14ac:dyDescent="0.3"/>
    <row r="177" ht="16.5" customHeight="1" x14ac:dyDescent="0.3"/>
    <row r="178" ht="78" customHeight="1" x14ac:dyDescent="0.3"/>
    <row r="179" ht="20.25" customHeight="1" x14ac:dyDescent="0.3"/>
    <row r="180" ht="21" customHeight="1" x14ac:dyDescent="0.3"/>
    <row r="181" ht="27.75" customHeight="1" x14ac:dyDescent="0.3"/>
    <row r="182" ht="16.5" customHeight="1" x14ac:dyDescent="0.3"/>
    <row r="183" ht="19.5" customHeight="1" x14ac:dyDescent="0.3"/>
    <row r="184" ht="83.25" customHeight="1" x14ac:dyDescent="0.3"/>
    <row r="185" ht="28.5" customHeight="1" x14ac:dyDescent="0.3"/>
    <row r="186" ht="27.75" customHeight="1" x14ac:dyDescent="0.3"/>
    <row r="187" ht="27.75" customHeight="1" x14ac:dyDescent="0.3"/>
    <row r="188" ht="26.25" customHeight="1" x14ac:dyDescent="0.3"/>
    <row r="189" ht="18.75" customHeight="1" x14ac:dyDescent="0.3"/>
    <row r="190" ht="85.5" customHeight="1" x14ac:dyDescent="0.3"/>
    <row r="191" ht="17.25" customHeight="1" x14ac:dyDescent="0.3"/>
    <row r="192" ht="20.25" customHeight="1" x14ac:dyDescent="0.3"/>
    <row r="193" ht="25.5" customHeight="1" x14ac:dyDescent="0.3"/>
    <row r="194" ht="15.75" customHeight="1" x14ac:dyDescent="0.3"/>
    <row r="195" ht="18" customHeight="1" x14ac:dyDescent="0.3"/>
    <row r="196" ht="82.5" customHeight="1" x14ac:dyDescent="0.3"/>
    <row r="197" ht="27.75" customHeight="1" x14ac:dyDescent="0.3"/>
    <row r="198" ht="27.75" customHeight="1" x14ac:dyDescent="0.3"/>
    <row r="199" ht="27.75" customHeight="1" x14ac:dyDescent="0.3"/>
    <row r="200" ht="26.25" customHeight="1" x14ac:dyDescent="0.3"/>
    <row r="201" ht="24.75" customHeight="1" x14ac:dyDescent="0.3"/>
    <row r="202" ht="24.75" customHeight="1" x14ac:dyDescent="0.3"/>
  </sheetData>
  <mergeCells count="104">
    <mergeCell ref="C6:E6"/>
    <mergeCell ref="F6:F7"/>
    <mergeCell ref="G18:G20"/>
    <mergeCell ref="J18:J20"/>
    <mergeCell ref="G1:J1"/>
    <mergeCell ref="A4:B4"/>
    <mergeCell ref="A5:B5"/>
    <mergeCell ref="A3:B3"/>
    <mergeCell ref="A6:A7"/>
    <mergeCell ref="C14:E14"/>
    <mergeCell ref="C15:E15"/>
    <mergeCell ref="A18:A22"/>
    <mergeCell ref="C18:E18"/>
    <mergeCell ref="F18:F20"/>
    <mergeCell ref="C3:J3"/>
    <mergeCell ref="C4:J4"/>
    <mergeCell ref="C5:J5"/>
    <mergeCell ref="A2:J2"/>
    <mergeCell ref="J13:J15"/>
    <mergeCell ref="A13:A17"/>
    <mergeCell ref="A67:J67"/>
    <mergeCell ref="G6:I6"/>
    <mergeCell ref="H8:H10"/>
    <mergeCell ref="I8:I10"/>
    <mergeCell ref="H13:H15"/>
    <mergeCell ref="I13:I15"/>
    <mergeCell ref="C20:E20"/>
    <mergeCell ref="C13:E13"/>
    <mergeCell ref="F66:G66"/>
    <mergeCell ref="J8:J10"/>
    <mergeCell ref="C9:E9"/>
    <mergeCell ref="C10:E10"/>
    <mergeCell ref="A61:A64"/>
    <mergeCell ref="F13:F15"/>
    <mergeCell ref="G13:G15"/>
    <mergeCell ref="J6:J7"/>
    <mergeCell ref="A8:A12"/>
    <mergeCell ref="C8:E8"/>
    <mergeCell ref="F8:F10"/>
    <mergeCell ref="G8:G10"/>
    <mergeCell ref="C19:E19"/>
    <mergeCell ref="H18:H20"/>
    <mergeCell ref="I18:I20"/>
    <mergeCell ref="B6:B7"/>
    <mergeCell ref="C56:E56"/>
    <mergeCell ref="F56:F58"/>
    <mergeCell ref="G56:G58"/>
    <mergeCell ref="J56:J58"/>
    <mergeCell ref="C57:E57"/>
    <mergeCell ref="C58:E58"/>
    <mergeCell ref="I55:I58"/>
    <mergeCell ref="H55:H58"/>
    <mergeCell ref="A55:A60"/>
    <mergeCell ref="A28:A33"/>
    <mergeCell ref="B28:B29"/>
    <mergeCell ref="F28:F31"/>
    <mergeCell ref="J28:J31"/>
    <mergeCell ref="I28:I31"/>
    <mergeCell ref="H28:H31"/>
    <mergeCell ref="G28:G31"/>
    <mergeCell ref="I23:I25"/>
    <mergeCell ref="J23:J25"/>
    <mergeCell ref="C24:E24"/>
    <mergeCell ref="C25:E25"/>
    <mergeCell ref="C29:E29"/>
    <mergeCell ref="C30:E30"/>
    <mergeCell ref="C31:E31"/>
    <mergeCell ref="A23:A27"/>
    <mergeCell ref="C23:E23"/>
    <mergeCell ref="F23:F25"/>
    <mergeCell ref="G23:G25"/>
    <mergeCell ref="H23:H25"/>
    <mergeCell ref="F39:F41"/>
    <mergeCell ref="G39:G41"/>
    <mergeCell ref="H39:H41"/>
    <mergeCell ref="I39:I41"/>
    <mergeCell ref="J39:J41"/>
    <mergeCell ref="C34:E34"/>
    <mergeCell ref="C35:E35"/>
    <mergeCell ref="C36:E36"/>
    <mergeCell ref="A39:A43"/>
    <mergeCell ref="C39:E39"/>
    <mergeCell ref="C40:E40"/>
    <mergeCell ref="C41:E41"/>
    <mergeCell ref="A34:A38"/>
    <mergeCell ref="I44:I46"/>
    <mergeCell ref="J44:J46"/>
    <mergeCell ref="C45:E45"/>
    <mergeCell ref="C46:E46"/>
    <mergeCell ref="A44:A48"/>
    <mergeCell ref="C44:E44"/>
    <mergeCell ref="F44:F46"/>
    <mergeCell ref="G44:G46"/>
    <mergeCell ref="H44:H46"/>
    <mergeCell ref="I49:I52"/>
    <mergeCell ref="J49:J52"/>
    <mergeCell ref="C50:E50"/>
    <mergeCell ref="C51:E51"/>
    <mergeCell ref="C52:E52"/>
    <mergeCell ref="A49:A54"/>
    <mergeCell ref="B49:B50"/>
    <mergeCell ref="F49:F52"/>
    <mergeCell ref="G49:G52"/>
    <mergeCell ref="H49:H52"/>
  </mergeCells>
  <phoneticPr fontId="2" type="noConversion"/>
  <pageMargins left="0.3" right="0.22" top="0.4" bottom="0.27" header="0.17" footer="0.16"/>
  <pageSetup paperSize="9" scale="57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Lunkov</dc:creator>
  <cp:lastModifiedBy>М.Б. Кулешина</cp:lastModifiedBy>
  <cp:lastPrinted>2026-05-25T08:02:34Z</cp:lastPrinted>
  <dcterms:created xsi:type="dcterms:W3CDTF">2012-03-30T06:51:28Z</dcterms:created>
  <dcterms:modified xsi:type="dcterms:W3CDTF">2026-05-25T11:59:29Z</dcterms:modified>
</cp:coreProperties>
</file>