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-10 Irina\Desktop\ИК 10\Организации\ГК  токарное июль\"/>
    </mc:Choice>
  </mc:AlternateContent>
  <bookViews>
    <workbookView xWindow="0" yWindow="0" windowWidth="28800" windowHeight="18000"/>
  </bookViews>
  <sheets>
    <sheet name="ЗАПЧАСТИ" sheetId="42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42" l="1"/>
  <c r="L8" i="42" s="1"/>
  <c r="M8" i="42" s="1"/>
  <c r="N8" i="42" s="1"/>
  <c r="H8" i="42"/>
  <c r="I8" i="42" s="1"/>
  <c r="J8" i="42" s="1"/>
  <c r="K7" i="42"/>
  <c r="L7" i="42" s="1"/>
  <c r="M7" i="42" s="1"/>
  <c r="N7" i="42" s="1"/>
  <c r="H7" i="42"/>
  <c r="I7" i="42" s="1"/>
  <c r="J7" i="42" s="1"/>
  <c r="K6" i="42"/>
  <c r="L6" i="42" s="1"/>
  <c r="M6" i="42" s="1"/>
  <c r="N6" i="42" s="1"/>
  <c r="H6" i="42"/>
  <c r="I6" i="42" s="1"/>
  <c r="J6" i="42" s="1"/>
  <c r="K5" i="42" l="1"/>
  <c r="L5" i="42" s="1"/>
  <c r="M5" i="42" s="1"/>
  <c r="N5" i="42" s="1"/>
  <c r="N9" i="42" s="1"/>
  <c r="H5" i="42"/>
  <c r="I5" i="42" s="1"/>
  <c r="J5" i="42" s="1"/>
</calcChain>
</file>

<file path=xl/sharedStrings.xml><?xml version="1.0" encoding="utf-8"?>
<sst xmlns="http://schemas.openxmlformats.org/spreadsheetml/2006/main" count="29" uniqueCount="26">
  <si>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</si>
  <si>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</si>
  <si>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</si>
  <si>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</si>
  <si>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</si>
  <si>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</si>
  <si>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</si>
  <si>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</si>
  <si>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</si>
  <si>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</si>
  <si>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</si>
  <si>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</si>
  <si>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</si>
  <si>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</si>
  <si>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>Приложение № 2 к Контракту</t>
  </si>
  <si>
    <t>шт</t>
  </si>
  <si>
    <t>Пластина токарная TN 16 ER 300М</t>
  </si>
  <si>
    <t>Пластина токарная TN 22 ER 500М</t>
  </si>
  <si>
    <t xml:space="preserve">Пластина токарная TN 22 ER 070W </t>
  </si>
  <si>
    <t>Пластина токарная TN 22 EL 070W</t>
  </si>
  <si>
    <t xml:space="preserve">Инженер по качеству 1 категории </t>
  </si>
  <si>
    <t>С.В.Ширинкин</t>
  </si>
  <si>
    <t>дата составления МНЦК 14.07.2026</t>
  </si>
  <si>
    <t xml:space="preserve">Коммерческое предложение            № 342 от 14.07..2026
</t>
  </si>
  <si>
    <t xml:space="preserve">Коммерческое предложение            № 343 от 14.07.2026
</t>
  </si>
  <si>
    <t xml:space="preserve">Коммерческое предложение            № 344 от 14.07.2026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</si>
</sst>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4" tint="-0.249977111117893"/>
      <name val="Times New Roman"/>
      <family val="1"/>
      <charset val="204"/>
    </font>
    <font>
      <sz val="11"/>
      <color theme="4" tint="-0.249977111117893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rgb="FFC0C0C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/>
    <xf numFmtId="0" fontId="5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0" fontId="9" fillId="0" borderId="0" xfId="0" applyFont="1" applyAlignment="1">
      <alignment vertical="center" wrapText="1"/>
    </xf>
    <xf numFmtId="0" fontId="4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/>
    <xf numFmtId="0" fontId="0" fillId="2" borderId="0" xfId="0" applyFill="1"/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4" fontId="6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left" vertical="center" wrapText="1"/>
    </xf>
    <xf numFmtId="4" fontId="0" fillId="0" borderId="0" xfId="0" applyNumberFormat="1"/>
    <xf numFmtId="4" fontId="9" fillId="0" borderId="0" xfId="0" applyNumberFormat="1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/>
    <xf numFmtId="2" fontId="13" fillId="0" borderId="2" xfId="0" applyNumberFormat="1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top" wrapText="1"/>
    </xf>
    <xf numFmtId="2" fontId="13" fillId="3" borderId="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0" borderId="4" xfId="0" applyFont="1" applyBorder="1"/>
    <xf numFmtId="0" fontId="4" fillId="0" borderId="2" xfId="0" applyFont="1" applyBorder="1"/>
    <xf numFmtId="0" fontId="11" fillId="0" borderId="0" xfId="0" applyFont="1" applyAlignment="1">
      <alignment horizontal="right" vertical="center" wrapText="1"/>
    </xf>
    <xf numFmtId="0" fontId="12" fillId="0" borderId="0" xfId="0" applyFont="1" applyAlignment="1">
      <alignment horizontal="right"/>
    </xf>
    <xf numFmtId="0" fontId="12" fillId="0" borderId="5" xfId="0" applyFont="1" applyBorder="1" applyAlignment="1">
      <alignment horizontal="right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50" y="1438275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67625" y="14097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8" name="Picture 5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44100" y="208597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29850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0" name="Picture 1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1" name="Picture 6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2" name="Picture 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3" name="Picture 6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14" name="Picture 1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50" y="1438275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15" name="Picture 2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67625" y="14097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16" name="Picture 5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44100" y="208597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17" name="Picture 6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29850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view="pageBreakPreview" topLeftCell="A3" zoomScale="110" zoomScaleSheetLayoutView="110" workbookViewId="0">
      <selection activeCell="G14" sqref="G14"/>
    </sheetView>
  </sheetViews>
  <sheetFormatPr defaultColWidth="8.85546875" defaultRowHeight="15" x14ac:dyDescent="0.25"/>
  <cols>
    <col min="1" max="1" width="4.140625" customWidth="1"/>
    <col min="2" max="2" width="45.5703125" customWidth="1"/>
    <col min="3" max="3" width="5.85546875" customWidth="1"/>
    <col min="4" max="4" width="8" customWidth="1"/>
    <col min="5" max="5" width="14.85546875" customWidth="1"/>
    <col min="6" max="6" width="15.140625" customWidth="1"/>
    <col min="7" max="7" width="14.140625" customWidth="1"/>
    <col min="8" max="8" width="14" customWidth="1"/>
    <col min="9" max="9" width="17.85546875" customWidth="1"/>
    <col min="10" max="10" width="16.28515625" customWidth="1"/>
    <col min="11" max="11" width="21.42578125" customWidth="1"/>
    <col min="12" max="12" width="19.85546875" customWidth="1"/>
    <col min="13" max="13" width="11.42578125" customWidth="1"/>
    <col min="14" max="14" width="16.42578125" style="14" customWidth="1"/>
  </cols>
  <sheetData>
    <row r="1" spans="1:14" s="2" customFormat="1" ht="12.75" customHeight="1" x14ac:dyDescent="0.2">
      <c r="B1" s="4"/>
      <c r="C1" s="4"/>
      <c r="E1" s="6"/>
      <c r="F1" s="6"/>
      <c r="G1" s="6"/>
      <c r="K1" s="3"/>
      <c r="L1" s="46" t="s">
        <v>14</v>
      </c>
      <c r="M1" s="47"/>
      <c r="N1" s="47"/>
    </row>
    <row r="2" spans="1:14" s="2" customFormat="1" ht="22.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6"/>
      <c r="L2" s="48"/>
      <c r="M2" s="48"/>
      <c r="N2" s="48"/>
    </row>
    <row r="3" spans="1:14" s="2" customFormat="1" ht="12.75" x14ac:dyDescent="0.2">
      <c r="A3" s="37" t="s">
        <v>0</v>
      </c>
      <c r="B3" s="37" t="s">
        <v>2</v>
      </c>
      <c r="C3" s="38" t="s">
        <v>1</v>
      </c>
      <c r="D3" s="37" t="s">
        <v>3</v>
      </c>
      <c r="E3" s="41" t="s">
        <v>13</v>
      </c>
      <c r="F3" s="41"/>
      <c r="G3" s="41"/>
      <c r="H3" s="42" t="s">
        <v>12</v>
      </c>
      <c r="I3" s="42"/>
      <c r="J3" s="42"/>
      <c r="K3" s="43" t="s">
        <v>7</v>
      </c>
      <c r="L3" s="44"/>
      <c r="M3" s="44"/>
      <c r="N3" s="45"/>
    </row>
    <row r="4" spans="1:14" s="2" customFormat="1" ht="160.5" customHeight="1" x14ac:dyDescent="0.2">
      <c r="A4" s="37"/>
      <c r="B4" s="37"/>
      <c r="C4" s="39"/>
      <c r="D4" s="40"/>
      <c r="E4" s="22" t="s">
        <v>23</v>
      </c>
      <c r="F4" s="22" t="s">
        <v>24</v>
      </c>
      <c r="G4" s="22" t="s">
        <v>25</v>
      </c>
      <c r="H4" s="23" t="s">
        <v>6</v>
      </c>
      <c r="I4" s="23" t="s">
        <v>4</v>
      </c>
      <c r="J4" s="33" t="s">
        <v>5</v>
      </c>
      <c r="K4" s="24" t="s">
        <v>8</v>
      </c>
      <c r="L4" s="25" t="s">
        <v>9</v>
      </c>
      <c r="M4" s="25" t="s">
        <v>10</v>
      </c>
      <c r="N4" s="26" t="s">
        <v>11</v>
      </c>
    </row>
    <row r="5" spans="1:14" s="1" customFormat="1" ht="16.5" customHeight="1" x14ac:dyDescent="0.25">
      <c r="A5" s="20">
        <v>1</v>
      </c>
      <c r="B5" s="57" t="s">
        <v>16</v>
      </c>
      <c r="C5" s="32" t="s">
        <v>15</v>
      </c>
      <c r="D5" s="18">
        <v>10</v>
      </c>
      <c r="E5" s="18">
        <v>2438</v>
      </c>
      <c r="F5" s="18">
        <v>2974.36</v>
      </c>
      <c r="G5" s="18">
        <v>2988.74</v>
      </c>
      <c r="H5" s="21">
        <f t="shared" ref="H5" si="0">AVERAGE(E5:G5)</f>
        <v>2800.3666666666668</v>
      </c>
      <c r="I5" s="18">
        <f t="shared" ref="I5" si="1">SQRT(((SUM((POWER(E5-H5,2)),(POWER(F5-H5,2)),(POWER(G5-H5,2)))/(COLUMNS(E5:G5)-1))))</f>
        <v>313.901094189449</v>
      </c>
      <c r="J5" s="34">
        <f t="shared" ref="J5" si="2">I5/H5*100</f>
        <v>11.209285481286344</v>
      </c>
      <c r="K5" s="21">
        <f t="shared" ref="K5" si="3">((D5/3)*(SUM(E5:G5)))</f>
        <v>28003.666666666668</v>
      </c>
      <c r="L5" s="21">
        <f t="shared" ref="L5" si="4">K5/D5</f>
        <v>2800.3666666666668</v>
      </c>
      <c r="M5" s="21">
        <f t="shared" ref="M5" si="5">ROUND(L5,2)</f>
        <v>2800.37</v>
      </c>
      <c r="N5" s="19">
        <f t="shared" ref="N5" si="6">M5*D5</f>
        <v>28003.699999999997</v>
      </c>
    </row>
    <row r="6" spans="1:14" s="1" customFormat="1" ht="16.5" customHeight="1" x14ac:dyDescent="0.25">
      <c r="A6" s="20">
        <v>2</v>
      </c>
      <c r="B6" s="57" t="s">
        <v>17</v>
      </c>
      <c r="C6" s="32" t="s">
        <v>15</v>
      </c>
      <c r="D6" s="18">
        <v>10</v>
      </c>
      <c r="E6" s="18">
        <v>2562</v>
      </c>
      <c r="F6" s="18">
        <v>4274.3999999999996</v>
      </c>
      <c r="G6" s="18">
        <v>2416.86</v>
      </c>
      <c r="H6" s="21">
        <f t="shared" ref="H6:H8" si="7">AVERAGE(E6:G6)</f>
        <v>3084.42</v>
      </c>
      <c r="I6" s="18">
        <f t="shared" ref="I6:I8" si="8">SQRT(((SUM((POWER(E6-H6,2)),(POWER(F6-H6,2)),(POWER(G6-H6,2)))/(COLUMNS(E6:G6)-1))))</f>
        <v>1033.1048858659026</v>
      </c>
      <c r="J6" s="34">
        <f t="shared" ref="J6:J8" si="9">I6/H6*100</f>
        <v>33.494299928865154</v>
      </c>
      <c r="K6" s="21">
        <f t="shared" ref="K6:K8" si="10">((D6/3)*(SUM(E6:G6)))</f>
        <v>30844.2</v>
      </c>
      <c r="L6" s="21">
        <f t="shared" ref="L6:L8" si="11">K6/D6</f>
        <v>3084.42</v>
      </c>
      <c r="M6" s="21">
        <f t="shared" ref="M6:M8" si="12">ROUND(L6,2)</f>
        <v>3084.42</v>
      </c>
      <c r="N6" s="19">
        <f t="shared" ref="N6:N8" si="13">M6*D6</f>
        <v>30844.2</v>
      </c>
    </row>
    <row r="7" spans="1:14" ht="15.75" x14ac:dyDescent="0.25">
      <c r="A7" s="20">
        <v>3</v>
      </c>
      <c r="B7" s="57" t="s">
        <v>18</v>
      </c>
      <c r="C7" s="32" t="s">
        <v>15</v>
      </c>
      <c r="D7" s="18">
        <v>10</v>
      </c>
      <c r="E7" s="18">
        <v>6610</v>
      </c>
      <c r="F7" s="18">
        <v>7799.84</v>
      </c>
      <c r="G7" s="18">
        <v>8130.21</v>
      </c>
      <c r="H7" s="21">
        <f t="shared" si="7"/>
        <v>7513.3499999999995</v>
      </c>
      <c r="I7" s="18">
        <f t="shared" si="8"/>
        <v>799.57301173814017</v>
      </c>
      <c r="J7" s="34">
        <f t="shared" si="9"/>
        <v>10.642030675239942</v>
      </c>
      <c r="K7" s="21">
        <f t="shared" si="10"/>
        <v>75133.5</v>
      </c>
      <c r="L7" s="21">
        <f t="shared" si="11"/>
        <v>7513.35</v>
      </c>
      <c r="M7" s="21">
        <f t="shared" si="12"/>
        <v>7513.35</v>
      </c>
      <c r="N7" s="19">
        <f t="shared" si="13"/>
        <v>75133.5</v>
      </c>
    </row>
    <row r="8" spans="1:14" ht="15.75" x14ac:dyDescent="0.25">
      <c r="A8" s="20">
        <v>4</v>
      </c>
      <c r="B8" s="57" t="s">
        <v>19</v>
      </c>
      <c r="C8" s="32" t="s">
        <v>15</v>
      </c>
      <c r="D8" s="18">
        <v>10</v>
      </c>
      <c r="E8" s="18">
        <v>6610</v>
      </c>
      <c r="F8" s="18">
        <v>8064.2</v>
      </c>
      <c r="G8" s="18">
        <v>8626.25</v>
      </c>
      <c r="H8" s="21">
        <f t="shared" si="7"/>
        <v>7766.8166666666666</v>
      </c>
      <c r="I8" s="18">
        <f t="shared" si="8"/>
        <v>1040.5016342290546</v>
      </c>
      <c r="J8" s="34">
        <f t="shared" si="9"/>
        <v>13.396758014060516</v>
      </c>
      <c r="K8" s="21">
        <f t="shared" si="10"/>
        <v>77668.166666666672</v>
      </c>
      <c r="L8" s="21">
        <f t="shared" si="11"/>
        <v>7766.8166666666675</v>
      </c>
      <c r="M8" s="21">
        <f t="shared" si="12"/>
        <v>7766.82</v>
      </c>
      <c r="N8" s="19">
        <f t="shared" si="13"/>
        <v>77668.2</v>
      </c>
    </row>
    <row r="9" spans="1:14" ht="15.75" x14ac:dyDescent="0.25">
      <c r="A9" s="27"/>
      <c r="B9" s="27"/>
      <c r="C9" s="31"/>
      <c r="D9" s="27"/>
      <c r="E9" s="27"/>
      <c r="F9" s="27"/>
      <c r="G9" s="27"/>
      <c r="H9" s="27"/>
      <c r="I9" s="28"/>
      <c r="J9" s="28"/>
      <c r="K9" s="28"/>
      <c r="L9" s="29"/>
      <c r="M9" s="30"/>
      <c r="N9" s="19">
        <f>SUM(N5:N8)</f>
        <v>211649.59999999998</v>
      </c>
    </row>
    <row r="10" spans="1:14" x14ac:dyDescent="0.25">
      <c r="A10" s="17"/>
      <c r="B10" s="53"/>
      <c r="C10" s="53"/>
      <c r="D10" s="53"/>
      <c r="E10" s="53"/>
      <c r="F10" s="53"/>
      <c r="G10" s="53"/>
      <c r="H10" s="53"/>
      <c r="I10" s="53"/>
      <c r="J10" s="17"/>
      <c r="K10" s="17"/>
      <c r="L10" s="17"/>
      <c r="M10" s="17"/>
      <c r="N10" s="12"/>
    </row>
    <row r="11" spans="1:14" x14ac:dyDescent="0.25">
      <c r="A11" s="54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</row>
    <row r="12" spans="1:14" x14ac:dyDescent="0.25">
      <c r="A12" s="16"/>
      <c r="B12" s="16"/>
      <c r="C12" s="16"/>
      <c r="D12" s="16"/>
      <c r="E12" s="7"/>
      <c r="F12" s="7"/>
      <c r="G12" s="7"/>
      <c r="H12" s="16"/>
      <c r="I12" s="16"/>
      <c r="J12" s="16"/>
      <c r="K12" s="16"/>
      <c r="L12" s="16"/>
      <c r="M12" s="16"/>
      <c r="N12" s="13"/>
    </row>
    <row r="13" spans="1:14" x14ac:dyDescent="0.25">
      <c r="A13" s="55" t="s">
        <v>20</v>
      </c>
      <c r="B13" s="55"/>
      <c r="C13" s="55"/>
      <c r="D13" s="55"/>
      <c r="E13" s="8"/>
      <c r="F13" s="9"/>
      <c r="G13" s="9"/>
      <c r="H13" s="14"/>
      <c r="I13" s="14"/>
      <c r="M13" s="56" t="s">
        <v>21</v>
      </c>
      <c r="N13" s="56"/>
    </row>
    <row r="14" spans="1:14" x14ac:dyDescent="0.25">
      <c r="A14" s="49" t="s">
        <v>22</v>
      </c>
      <c r="B14" s="49"/>
      <c r="C14" s="49"/>
      <c r="D14" s="49"/>
      <c r="E14" s="8"/>
      <c r="F14" s="9"/>
      <c r="G14" s="9"/>
      <c r="M14" s="56"/>
      <c r="N14" s="56"/>
    </row>
    <row r="15" spans="1:14" x14ac:dyDescent="0.25">
      <c r="A15" s="50"/>
      <c r="B15" s="50"/>
      <c r="C15" s="50"/>
      <c r="D15" s="50"/>
      <c r="E15" s="8"/>
      <c r="F15" s="9"/>
      <c r="G15" s="9"/>
    </row>
    <row r="16" spans="1:14" ht="16.5" thickBot="1" x14ac:dyDescent="0.3">
      <c r="A16" s="51"/>
      <c r="B16" s="52"/>
      <c r="C16" s="52"/>
      <c r="D16" s="52"/>
      <c r="E16" s="10"/>
      <c r="F16" s="11"/>
      <c r="G16" s="11"/>
      <c r="H16" s="5"/>
      <c r="I16" s="5"/>
      <c r="J16" s="5"/>
      <c r="K16" s="5"/>
      <c r="L16" s="5"/>
      <c r="M16" s="5"/>
      <c r="N16" s="15"/>
    </row>
  </sheetData>
  <mergeCells count="17">
    <mergeCell ref="A14:D14"/>
    <mergeCell ref="A15:D15"/>
    <mergeCell ref="A16:D16"/>
    <mergeCell ref="B10:I10"/>
    <mergeCell ref="A11:N11"/>
    <mergeCell ref="A13:D13"/>
    <mergeCell ref="M13:N13"/>
    <mergeCell ref="M14:N14"/>
    <mergeCell ref="A2:K2"/>
    <mergeCell ref="A3:A4"/>
    <mergeCell ref="B3:B4"/>
    <mergeCell ref="C3:C4"/>
    <mergeCell ref="D3:D4"/>
    <mergeCell ref="E3:G3"/>
    <mergeCell ref="H3:J3"/>
    <mergeCell ref="K3:N3"/>
    <mergeCell ref="L1:N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ЗАПЧАСТИ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IK-10 Irina</cp:lastModifiedBy>
  <cp:lastPrinted>2026-07-14T04:13:42Z</cp:lastPrinted>
  <dcterms:created xsi:type="dcterms:W3CDTF">2014-01-15T18:15:09Z</dcterms:created>
  <dcterms:modified xsi:type="dcterms:W3CDTF">2026-07-14T04:14:01Z</dcterms:modified>
</cp:coreProperties>
</file>