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095" windowHeight="11010"/>
  </bookViews>
  <sheets>
    <sheet name="1 (2)" sheetId="1" r:id="rId1"/>
  </sheets>
  <definedNames>
    <definedName name="_xlnm._FilterDatabase" localSheetId="0" hidden="1">'1 (2)'!$A$11:$BJ$17</definedName>
    <definedName name="Par0" localSheetId="0">'1 (2)'!$A$7</definedName>
    <definedName name="_xlnm.Print_Area" localSheetId="0">'1 (2)'!$A$1:$L$39</definedName>
  </definedNames>
  <calcPr calcId="124519" iterateDelta="1E-4"/>
</workbook>
</file>

<file path=xl/calcChain.xml><?xml version="1.0" encoding="utf-8"?>
<calcChain xmlns="http://schemas.openxmlformats.org/spreadsheetml/2006/main">
  <c r="I16" i="1"/>
  <c r="H16"/>
  <c r="G16"/>
  <c r="L15" l="1"/>
  <c r="L14"/>
  <c r="L13"/>
  <c r="J14" l="1"/>
  <c r="K14" s="1"/>
  <c r="L17" l="1"/>
  <c r="L16"/>
  <c r="J15" l="1"/>
  <c r="K15" s="1"/>
  <c r="J13" l="1"/>
  <c r="J16" s="1"/>
  <c r="K13" l="1"/>
  <c r="R17"/>
  <c r="P17" l="1"/>
  <c r="T17"/>
  <c r="K16" l="1"/>
</calcChain>
</file>

<file path=xl/sharedStrings.xml><?xml version="1.0" encoding="utf-8"?>
<sst xmlns="http://schemas.openxmlformats.org/spreadsheetml/2006/main" count="41" uniqueCount="34">
  <si>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</si>
  <si>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</t>
  </si>
  <si>
    <t>Коэффициент вариации не превышает 33%, что свидетельствует об однородности совокупности значений, используемых в расчете.</t>
  </si>
  <si>
    <t>Используемый метод определения НМЦК с обоснованием</t>
  </si>
  <si>
    <t xml:space="preserve">Для обоснования используется метод сопоставимых рыночных цен (анализ рынка), так как в соответствии с ч.6 ст.22 Федерального закона «О контрактной системе в сфере закупок товаров, работ, услуг для обеспечения государственных и муниципальных нужд» №44-ФЗ от 05.04.2013 года данный метод является приоритетным для определения и обоснования начальной (максимальной) цены контракта.  
</t>
  </si>
  <si>
    <t>Расчет НМЦК</t>
  </si>
  <si>
    <t>Цена единицы товара, руб.</t>
  </si>
  <si>
    <t>№ п/п</t>
  </si>
  <si>
    <t>Основные характеристики объекта закупки</t>
  </si>
  <si>
    <t>Объем</t>
  </si>
  <si>
    <t>Ср. цена,  руб.</t>
  </si>
  <si>
    <t xml:space="preserve"> Коэффициент вариации (V)</t>
  </si>
  <si>
    <t>ед.изм-я</t>
  </si>
  <si>
    <t>кол-во</t>
  </si>
  <si>
    <t>фб ФПС</t>
  </si>
  <si>
    <t>ФБ унд</t>
  </si>
  <si>
    <t>об ФПС (субвенция)</t>
  </si>
  <si>
    <t>сумма</t>
  </si>
  <si>
    <t>В соответствии с принципом эффективного использования бюджетных средств (ст.34 БК РФ) и необходимостью заключать контракты в пределах выделенных бюджетных обязательств (ст.72БК РФ), ипользуется  наименьшее полученное ценовое предложение.</t>
  </si>
  <si>
    <t>шт.</t>
  </si>
  <si>
    <t>Итого по коммерческим предложениям</t>
  </si>
  <si>
    <t>НМЦК мин., руб.</t>
  </si>
  <si>
    <t>В результате проведения анализа рынка начальная (минимальная) цена контракта  составляет :</t>
  </si>
  <si>
    <t xml:space="preserve">на поставку абразивных расходных материалов
</t>
  </si>
  <si>
    <t>Диск отрезной 125мм.</t>
  </si>
  <si>
    <t>Круг лепестковый  торцевой 125мм.</t>
  </si>
  <si>
    <t xml:space="preserve">Круг шлифовальный 150мм. </t>
  </si>
  <si>
    <t>комерческое предложение №1 (вх. В- 227-11945 от 01.07.26г.)</t>
  </si>
  <si>
    <t>комерческое предложение №2 (вх. В-227-11946 от 01.07.26г.)</t>
  </si>
  <si>
    <t>комерческое предложение №3 (вх. В-227-13355 от 22.07.26г.)</t>
  </si>
  <si>
    <t xml:space="preserve">Приложение №3 </t>
  </si>
  <si>
    <r>
      <t>Используется информация, полученная по ранее направленному запросу заказчика о предоставлении ценовой информации от поставщиков, осуществляющих  поставку товаров, планируемых к закупкам. В реестре исполненных контрактов Единой информационной системы в сфере закупок по Уральскому федеральному округу, не нашлось контракта с максимально приближенной информации к требованиям заказчика (сроки и порядок поставки, объем поставки, наименование товаров и.т.д.); был размещен запрос о предоставлении ценовой информации в единой информационной системе в сфере закупок № 0367100002026000202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 от 14.08.2026г. ответа на запрос не поступило, применение данных источников не позволяет использовать их при расчете начальной цены единицы товара.Запросы о предоставлении ценовой информации направлены 5 поставщикам (подрядчикам, исполнителям) исх. № ИВ-227-5-878 от 18.06.2026г., исх. № ИВ-227-5-877 от 18.06.2026г., исх. № ИВ-227-5-880 от 18.06.2026г., исх. № ИВ-227-5-879 от 18.06.2026г., исх. № ИВ-227-5-947 от 21.07.2026г.в ответ получены 3 ответа на запрос о предоставлении ценовой информации. </t>
    </r>
  </si>
  <si>
    <t>Инженер ООКР УМТО Главного управления МЧС России по Тюменской области</t>
  </si>
  <si>
    <t>М.Ю. Вишневская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</si>
</sst>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6" fillId="0" borderId="0" xfId="1" applyFont="1" applyAlignment="1">
      <alignment wrapText="1"/>
    </xf>
    <xf numFmtId="0" fontId="6" fillId="0" borderId="0" xfId="1" applyFont="1" applyAlignment="1">
      <alignment vertical="top" wrapText="1"/>
    </xf>
    <xf numFmtId="0" fontId="8" fillId="0" borderId="0" xfId="1" applyFont="1" applyBorder="1" applyAlignment="1">
      <alignment vertical="center" wrapText="1"/>
    </xf>
    <xf numFmtId="0" fontId="11" fillId="0" borderId="0" xfId="1" applyFont="1" applyAlignment="1">
      <alignment vertical="top" wrapText="1"/>
    </xf>
    <xf numFmtId="0" fontId="11" fillId="0" borderId="0" xfId="1" applyFont="1" applyFill="1" applyAlignment="1">
      <alignment vertical="top" wrapText="1"/>
    </xf>
    <xf numFmtId="0" fontId="12" fillId="0" borderId="0" xfId="1" applyFont="1" applyFill="1" applyAlignment="1"/>
    <xf numFmtId="0" fontId="9" fillId="0" borderId="0" xfId="1" applyFont="1"/>
    <xf numFmtId="0" fontId="14" fillId="0" borderId="0" xfId="1" applyFont="1" applyFill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2" fillId="0" borderId="1" xfId="1" applyFont="1" applyFill="1" applyBorder="1" applyAlignment="1">
      <alignment vertical="top" wrapText="1"/>
    </xf>
    <xf numFmtId="0" fontId="8" fillId="0" borderId="1" xfId="1" applyFont="1" applyFill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center" wrapText="1"/>
    </xf>
    <xf numFmtId="0" fontId="15" fillId="0" borderId="4" xfId="1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2" fontId="17" fillId="2" borderId="1" xfId="1" applyNumberFormat="1" applyFont="1" applyFill="1" applyBorder="1" applyAlignment="1">
      <alignment horizontal="center" vertical="center" wrapText="1"/>
    </xf>
    <xf numFmtId="4" fontId="17" fillId="0" borderId="1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4" fontId="13" fillId="2" borderId="1" xfId="1" applyNumberFormat="1" applyFont="1" applyFill="1" applyBorder="1" applyAlignment="1">
      <alignment horizontal="center" vertical="center" wrapText="1"/>
    </xf>
    <xf numFmtId="4" fontId="18" fillId="0" borderId="1" xfId="1" applyNumberFormat="1" applyFont="1" applyFill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4" fontId="10" fillId="2" borderId="1" xfId="1" applyNumberFormat="1" applyFont="1" applyFill="1" applyBorder="1" applyAlignment="1">
      <alignment horizontal="center" vertical="center" wrapText="1"/>
    </xf>
    <xf numFmtId="4" fontId="15" fillId="0" borderId="1" xfId="1" applyNumberFormat="1" applyFont="1" applyFill="1" applyBorder="1" applyAlignment="1">
      <alignment horizontal="center" vertical="center" wrapText="1"/>
    </xf>
    <xf numFmtId="0" fontId="10" fillId="0" borderId="0" xfId="1" applyFont="1"/>
    <xf numFmtId="0" fontId="10" fillId="0" borderId="0" xfId="1" applyFont="1" applyFill="1"/>
    <xf numFmtId="0" fontId="12" fillId="0" borderId="0" xfId="1" applyFont="1" applyFill="1"/>
    <xf numFmtId="0" fontId="17" fillId="0" borderId="0" xfId="1" applyFont="1"/>
    <xf numFmtId="0" fontId="17" fillId="0" borderId="0" xfId="1" applyFont="1" applyFill="1"/>
    <xf numFmtId="0" fontId="10" fillId="0" borderId="0" xfId="1" applyFont="1" applyAlignment="1">
      <alignment vertical="top"/>
    </xf>
    <xf numFmtId="0" fontId="10" fillId="0" borderId="1" xfId="1" applyFont="1" applyBorder="1"/>
    <xf numFmtId="3" fontId="18" fillId="0" borderId="1" xfId="0" applyNumberFormat="1" applyFont="1" applyBorder="1" applyAlignment="1">
      <alignment horizontal="center" vertical="center"/>
    </xf>
    <xf numFmtId="4" fontId="10" fillId="0" borderId="0" xfId="1" applyNumberFormat="1" applyFont="1"/>
    <xf numFmtId="4" fontId="10" fillId="0" borderId="1" xfId="1" applyNumberFormat="1" applyFont="1" applyBorder="1"/>
    <xf numFmtId="4" fontId="13" fillId="0" borderId="1" xfId="1" applyNumberFormat="1" applyFont="1" applyBorder="1"/>
    <xf numFmtId="4" fontId="10" fillId="0" borderId="0" xfId="1" applyNumberFormat="1" applyFont="1" applyBorder="1"/>
    <xf numFmtId="0" fontId="10" fillId="0" borderId="0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2" borderId="1" xfId="0" applyFont="1" applyFill="1" applyBorder="1" applyAlignment="1">
      <alignment horizontal="left" vertical="center" wrapText="1"/>
    </xf>
    <xf numFmtId="0" fontId="10" fillId="0" borderId="4" xfId="1" applyFont="1" applyBorder="1"/>
    <xf numFmtId="4" fontId="10" fillId="0" borderId="4" xfId="1" applyNumberFormat="1" applyFont="1" applyBorder="1"/>
    <xf numFmtId="4" fontId="17" fillId="0" borderId="0" xfId="1" applyNumberFormat="1" applyFont="1" applyFill="1" applyBorder="1" applyAlignment="1">
      <alignment horizontal="center" vertical="center" wrapText="1"/>
    </xf>
    <xf numFmtId="4" fontId="18" fillId="0" borderId="0" xfId="1" applyNumberFormat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12" fillId="0" borderId="0" xfId="1" applyFont="1" applyFill="1" applyBorder="1"/>
    <xf numFmtId="4" fontId="17" fillId="2" borderId="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0" fontId="5" fillId="0" borderId="0" xfId="1" applyFont="1" applyFill="1" applyAlignment="1">
      <alignment horizontal="center" vertical="top" wrapText="1"/>
    </xf>
    <xf numFmtId="0" fontId="7" fillId="0" borderId="1" xfId="1" applyFont="1" applyBorder="1" applyAlignment="1">
      <alignment horizontal="justify" vertical="top" wrapText="1"/>
    </xf>
    <xf numFmtId="0" fontId="8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right" vertical="center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vertical="top"/>
    </xf>
    <xf numFmtId="0" fontId="3" fillId="0" borderId="0" xfId="1" applyFont="1" applyFill="1" applyAlignment="1">
      <alignment horizont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 wrapText="1"/>
    </xf>
    <xf numFmtId="0" fontId="10" fillId="0" borderId="0" xfId="1" applyFont="1" applyAlignment="1">
      <alignment horizontal="right"/>
    </xf>
    <xf numFmtId="0" fontId="10" fillId="0" borderId="5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8" fillId="0" borderId="8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0" fillId="0" borderId="0" xfId="1" applyFont="1" applyAlignment="1">
      <alignment horizontal="center" wrapText="1"/>
    </xf>
    <xf numFmtId="0" fontId="11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J39"/>
  <sheetViews>
    <sheetView tabSelected="1" zoomScaleSheetLayoutView="85" workbookViewId="0">
      <selection activeCell="AB21" sqref="AB21"/>
    </sheetView>
  </sheetViews>
  <sheetFormatPr defaultColWidth="9.140625" defaultRowHeight="15"/>
  <cols>
    <col min="1" max="1" width="15.140625" style="27" customWidth="1"/>
    <col min="2" max="2" width="9.5703125" style="27" customWidth="1"/>
    <col min="3" max="3" width="49.7109375" style="27" customWidth="1"/>
    <col min="4" max="4" width="10" style="28" hidden="1" customWidth="1"/>
    <col min="5" max="5" width="10" style="28" customWidth="1"/>
    <col min="6" max="6" width="11" style="28" customWidth="1"/>
    <col min="7" max="7" width="12.7109375" style="29" customWidth="1"/>
    <col min="8" max="9" width="12.5703125" style="28" bestFit="1" customWidth="1"/>
    <col min="10" max="10" width="12.7109375" style="27" customWidth="1"/>
    <col min="11" max="11" width="13.42578125" style="27" customWidth="1"/>
    <col min="12" max="12" width="14.140625" style="27" customWidth="1"/>
    <col min="13" max="13" width="16.7109375" style="27" customWidth="1"/>
    <col min="14" max="14" width="10" style="27" hidden="1" customWidth="1"/>
    <col min="15" max="15" width="0" style="27" hidden="1" customWidth="1"/>
    <col min="16" max="16" width="13.140625" style="27" hidden="1" customWidth="1"/>
    <col min="17" max="17" width="0" style="27" hidden="1" customWidth="1"/>
    <col min="18" max="18" width="10.85546875" style="27" hidden="1" customWidth="1"/>
    <col min="19" max="19" width="0" style="27" hidden="1" customWidth="1"/>
    <col min="20" max="20" width="12.5703125" style="27" hidden="1" customWidth="1"/>
    <col min="21" max="21" width="0" style="27" hidden="1" customWidth="1"/>
    <col min="22" max="22" width="11" style="27" hidden="1" customWidth="1"/>
    <col min="23" max="27" width="0" style="27" hidden="1" customWidth="1"/>
    <col min="28" max="16384" width="9.140625" style="27"/>
  </cols>
  <sheetData>
    <row r="1" spans="1:26">
      <c r="H1" s="50" t="s">
        <v>30</v>
      </c>
      <c r="I1" s="50"/>
      <c r="J1" s="50"/>
      <c r="K1" s="50"/>
      <c r="L1" s="50"/>
    </row>
    <row r="2" spans="1:26" ht="15" customHeight="1">
      <c r="C2" s="59" t="s">
        <v>0</v>
      </c>
      <c r="D2" s="59"/>
      <c r="E2" s="59"/>
      <c r="F2" s="59"/>
      <c r="G2" s="59"/>
      <c r="H2" s="59"/>
      <c r="I2" s="59"/>
      <c r="J2" s="59"/>
      <c r="K2" s="30"/>
    </row>
    <row r="3" spans="1:26" ht="33.75" customHeight="1">
      <c r="C3" s="57" t="s">
        <v>23</v>
      </c>
      <c r="D3" s="58"/>
      <c r="E3" s="58"/>
      <c r="F3" s="58"/>
      <c r="G3" s="58"/>
      <c r="H3" s="58"/>
      <c r="I3" s="58"/>
      <c r="J3" s="58"/>
      <c r="K3" s="30"/>
    </row>
    <row r="4" spans="1:26" ht="15" customHeight="1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1"/>
      <c r="N4" s="1"/>
      <c r="O4" s="1"/>
      <c r="P4" s="1"/>
      <c r="Q4" s="1"/>
      <c r="R4" s="1"/>
      <c r="S4" s="1"/>
      <c r="T4" s="1"/>
    </row>
    <row r="5" spans="1:26" s="32" customFormat="1" ht="18.75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2"/>
      <c r="N5" s="2"/>
      <c r="O5" s="2"/>
      <c r="P5" s="2"/>
      <c r="Q5" s="2"/>
      <c r="R5" s="2"/>
      <c r="S5" s="2"/>
      <c r="T5" s="2"/>
    </row>
    <row r="6" spans="1:26" ht="60.75" customHeight="1">
      <c r="A6" s="52" t="s">
        <v>31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1"/>
      <c r="N6" s="1"/>
      <c r="O6" s="1"/>
      <c r="P6" s="1"/>
      <c r="Q6" s="1"/>
      <c r="R6" s="1"/>
      <c r="S6" s="1"/>
      <c r="T6" s="1"/>
    </row>
    <row r="7" spans="1:26" ht="14.25" customHeight="1">
      <c r="A7" s="30"/>
      <c r="B7" s="7" t="s">
        <v>2</v>
      </c>
      <c r="C7" s="30"/>
      <c r="D7" s="31"/>
      <c r="E7" s="31"/>
      <c r="F7" s="31"/>
      <c r="G7" s="8"/>
      <c r="H7" s="31"/>
      <c r="I7" s="31"/>
      <c r="J7" s="30"/>
      <c r="K7" s="30"/>
      <c r="L7" s="30"/>
    </row>
    <row r="8" spans="1:26" ht="20.25" customHeight="1"/>
    <row r="9" spans="1:26" ht="67.5" customHeight="1">
      <c r="A9" s="9" t="s">
        <v>3</v>
      </c>
      <c r="B9" s="53" t="s">
        <v>4</v>
      </c>
      <c r="C9" s="53"/>
      <c r="D9" s="53"/>
      <c r="E9" s="53"/>
      <c r="F9" s="53"/>
      <c r="G9" s="53"/>
      <c r="H9" s="53"/>
      <c r="I9" s="53"/>
      <c r="J9" s="53"/>
      <c r="K9" s="53"/>
      <c r="L9" s="53"/>
      <c r="N9" s="33"/>
      <c r="O9" s="69" t="s">
        <v>14</v>
      </c>
      <c r="P9" s="70"/>
      <c r="Q9" s="69" t="s">
        <v>15</v>
      </c>
      <c r="R9" s="70"/>
      <c r="S9" s="69" t="s">
        <v>16</v>
      </c>
      <c r="T9" s="70"/>
      <c r="U9" s="33"/>
      <c r="V9" s="33"/>
      <c r="W9" s="33"/>
      <c r="X9" s="33"/>
      <c r="Y9" s="33"/>
      <c r="Z9" s="33"/>
    </row>
    <row r="10" spans="1:26" ht="16.5" customHeight="1">
      <c r="A10" s="54" t="s">
        <v>5</v>
      </c>
      <c r="B10" s="64" t="s">
        <v>7</v>
      </c>
      <c r="C10" s="64" t="s">
        <v>8</v>
      </c>
      <c r="D10" s="10"/>
      <c r="E10" s="60" t="s">
        <v>9</v>
      </c>
      <c r="F10" s="61"/>
      <c r="G10" s="71" t="s">
        <v>6</v>
      </c>
      <c r="H10" s="72"/>
      <c r="I10" s="73"/>
      <c r="J10" s="64" t="s">
        <v>10</v>
      </c>
      <c r="K10" s="64" t="s">
        <v>11</v>
      </c>
      <c r="L10" s="64" t="s">
        <v>21</v>
      </c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30" customHeight="1">
      <c r="A11" s="54"/>
      <c r="B11" s="65"/>
      <c r="C11" s="65"/>
      <c r="D11" s="11"/>
      <c r="E11" s="62"/>
      <c r="F11" s="63"/>
      <c r="G11" s="55" t="s">
        <v>27</v>
      </c>
      <c r="H11" s="55" t="s">
        <v>28</v>
      </c>
      <c r="I11" s="55" t="s">
        <v>29</v>
      </c>
      <c r="J11" s="65"/>
      <c r="K11" s="65"/>
      <c r="L11" s="65"/>
      <c r="N11" s="33"/>
      <c r="O11" s="33" t="s">
        <v>13</v>
      </c>
      <c r="P11" s="33" t="s">
        <v>17</v>
      </c>
      <c r="Q11" s="33" t="s">
        <v>13</v>
      </c>
      <c r="R11" s="33" t="s">
        <v>17</v>
      </c>
      <c r="S11" s="33" t="s">
        <v>13</v>
      </c>
      <c r="T11" s="33" t="s">
        <v>17</v>
      </c>
      <c r="U11" s="33"/>
      <c r="V11" s="33"/>
      <c r="W11" s="33"/>
      <c r="X11" s="33"/>
      <c r="Y11" s="33"/>
      <c r="Z11" s="33"/>
    </row>
    <row r="12" spans="1:26" ht="30" customHeight="1">
      <c r="A12" s="54"/>
      <c r="B12" s="66"/>
      <c r="C12" s="66"/>
      <c r="D12" s="11"/>
      <c r="E12" s="11" t="s">
        <v>12</v>
      </c>
      <c r="F12" s="11" t="s">
        <v>13</v>
      </c>
      <c r="G12" s="55"/>
      <c r="H12" s="55"/>
      <c r="I12" s="55"/>
      <c r="J12" s="66"/>
      <c r="K12" s="66"/>
      <c r="L12" s="66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>
      <c r="A13" s="54"/>
      <c r="B13" s="22">
        <v>1</v>
      </c>
      <c r="C13" s="42" t="s">
        <v>24</v>
      </c>
      <c r="D13" s="14"/>
      <c r="E13" s="23" t="s">
        <v>19</v>
      </c>
      <c r="F13" s="24">
        <v>1016</v>
      </c>
      <c r="G13" s="15">
        <v>34</v>
      </c>
      <c r="H13" s="15">
        <v>30</v>
      </c>
      <c r="I13" s="15">
        <v>45</v>
      </c>
      <c r="J13" s="26">
        <f>IFERROR(ROUND(AVERAGE(G13:I13),2),0)</f>
        <v>36.33</v>
      </c>
      <c r="K13" s="16">
        <f t="shared" ref="K13:K16" si="0">(STDEV(G13:I13)/J13)*100</f>
        <v>21.380273782422311</v>
      </c>
      <c r="L13" s="17">
        <f>H13*F13</f>
        <v>30480</v>
      </c>
      <c r="M13" s="45"/>
      <c r="N13" s="4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>
      <c r="A14" s="54"/>
      <c r="B14" s="22">
        <v>2</v>
      </c>
      <c r="C14" s="42" t="s">
        <v>25</v>
      </c>
      <c r="D14" s="14"/>
      <c r="E14" s="23" t="s">
        <v>19</v>
      </c>
      <c r="F14" s="24">
        <v>320</v>
      </c>
      <c r="G14" s="15">
        <v>88</v>
      </c>
      <c r="H14" s="15">
        <v>85</v>
      </c>
      <c r="I14" s="15">
        <v>109</v>
      </c>
      <c r="J14" s="26">
        <f>IFERROR(ROUND(AVERAGE(G14:I14),2),0)</f>
        <v>94</v>
      </c>
      <c r="K14" s="16">
        <f t="shared" si="0"/>
        <v>13.911379607044703</v>
      </c>
      <c r="L14" s="17">
        <f>H14*F14</f>
        <v>27200</v>
      </c>
      <c r="M14" s="45"/>
      <c r="N14" s="4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>
      <c r="A15" s="54"/>
      <c r="B15" s="22">
        <v>3</v>
      </c>
      <c r="C15" s="13" t="s">
        <v>26</v>
      </c>
      <c r="D15" s="14"/>
      <c r="E15" s="23" t="s">
        <v>19</v>
      </c>
      <c r="F15" s="24">
        <v>340</v>
      </c>
      <c r="G15" s="15">
        <v>26.8</v>
      </c>
      <c r="H15" s="15">
        <v>40</v>
      </c>
      <c r="I15" s="15">
        <v>47</v>
      </c>
      <c r="J15" s="26">
        <f t="shared" ref="J15" si="1">IFERROR(ROUND(AVERAGE(G15:I15),2),0)</f>
        <v>37.93</v>
      </c>
      <c r="K15" s="16">
        <f t="shared" si="0"/>
        <v>27.042855482958068</v>
      </c>
      <c r="L15" s="17">
        <f>H15*F15</f>
        <v>13600</v>
      </c>
      <c r="M15" s="45"/>
      <c r="N15" s="4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>
      <c r="A16" s="54"/>
      <c r="B16" s="18"/>
      <c r="C16" s="12" t="s">
        <v>20</v>
      </c>
      <c r="D16" s="18"/>
      <c r="E16" s="19"/>
      <c r="F16" s="34"/>
      <c r="G16" s="25">
        <f>G13*F13+G14*F14+G15*F15</f>
        <v>71816</v>
      </c>
      <c r="H16" s="25">
        <f>H13*F13+H14*F14+H15*F15</f>
        <v>71280</v>
      </c>
      <c r="I16" s="25">
        <f>I13*F13+I14*F14+I15*F15</f>
        <v>96580</v>
      </c>
      <c r="J16" s="20">
        <f>SUM(J13:J15)</f>
        <v>168.26</v>
      </c>
      <c r="K16" s="49">
        <f t="shared" si="0"/>
        <v>8590.7028411228785</v>
      </c>
      <c r="L16" s="17">
        <f>SUM(L13:L15)</f>
        <v>71280</v>
      </c>
      <c r="M16" s="45"/>
      <c r="N16" s="44"/>
      <c r="O16" s="36"/>
      <c r="P16" s="36"/>
      <c r="Q16" s="36"/>
      <c r="R16" s="36"/>
      <c r="S16" s="36"/>
      <c r="T16" s="33"/>
      <c r="U16" s="33"/>
      <c r="V16" s="33"/>
      <c r="W16" s="33"/>
      <c r="X16" s="33"/>
      <c r="Y16" s="33"/>
      <c r="Z16" s="33"/>
    </row>
    <row r="17" spans="1:62" ht="21.75" customHeight="1">
      <c r="A17" s="54"/>
      <c r="B17" s="56" t="s">
        <v>22</v>
      </c>
      <c r="C17" s="56"/>
      <c r="D17" s="56"/>
      <c r="E17" s="56"/>
      <c r="F17" s="56"/>
      <c r="G17" s="56"/>
      <c r="H17" s="56"/>
      <c r="I17" s="56"/>
      <c r="J17" s="56"/>
      <c r="K17" s="56"/>
      <c r="L17" s="21">
        <f>SUM(L13:L15)</f>
        <v>71280</v>
      </c>
      <c r="M17" s="46"/>
      <c r="N17" s="44"/>
      <c r="O17" s="36"/>
      <c r="P17" s="37">
        <f>SUM(P16:P16)</f>
        <v>0</v>
      </c>
      <c r="Q17" s="37"/>
      <c r="R17" s="37">
        <f>SUM(R16:R16)</f>
        <v>0</v>
      </c>
      <c r="S17" s="37"/>
      <c r="T17" s="37">
        <f>SUM(T16:T16)</f>
        <v>0</v>
      </c>
      <c r="U17" s="36"/>
      <c r="V17" s="36"/>
      <c r="W17" s="33"/>
      <c r="X17" s="33"/>
      <c r="Y17" s="33"/>
      <c r="Z17" s="33"/>
    </row>
    <row r="18" spans="1:62" ht="18" customHeight="1">
      <c r="A18" s="3"/>
      <c r="B18" s="4"/>
      <c r="C18" s="4"/>
      <c r="D18" s="5"/>
      <c r="E18" s="5"/>
      <c r="F18" s="5"/>
      <c r="G18" s="6"/>
      <c r="H18" s="75"/>
      <c r="I18" s="75"/>
      <c r="J18" s="75"/>
      <c r="K18" s="75"/>
      <c r="L18" s="75"/>
      <c r="M18" s="35"/>
      <c r="N18" s="35"/>
      <c r="O18" s="35"/>
      <c r="P18" s="35"/>
      <c r="Q18" s="35"/>
      <c r="R18" s="35"/>
      <c r="S18" s="35"/>
    </row>
    <row r="19" spans="1:62" ht="18" customHeight="1">
      <c r="A19" s="3"/>
      <c r="M19" s="35"/>
      <c r="N19" s="35"/>
      <c r="O19" s="35"/>
      <c r="P19" s="35"/>
      <c r="Q19" s="35"/>
      <c r="R19" s="35"/>
      <c r="S19" s="35"/>
    </row>
    <row r="20" spans="1:62" ht="18" customHeight="1">
      <c r="A20" s="3"/>
      <c r="C20" s="74" t="s">
        <v>18</v>
      </c>
      <c r="D20" s="74"/>
      <c r="E20" s="74"/>
      <c r="F20" s="74"/>
      <c r="G20" s="74"/>
      <c r="H20" s="74"/>
      <c r="I20" s="74"/>
      <c r="J20" s="74"/>
      <c r="K20" s="74"/>
      <c r="L20" s="35"/>
      <c r="M20" s="35"/>
      <c r="N20" s="35"/>
      <c r="O20" s="35"/>
      <c r="P20" s="35"/>
      <c r="Q20" s="35"/>
      <c r="R20" s="35"/>
      <c r="S20" s="35"/>
    </row>
    <row r="21" spans="1:62" ht="18" customHeight="1">
      <c r="A21" s="3"/>
      <c r="C21" s="74"/>
      <c r="D21" s="74"/>
      <c r="E21" s="74"/>
      <c r="F21" s="74"/>
      <c r="G21" s="74"/>
      <c r="H21" s="74"/>
      <c r="I21" s="74"/>
      <c r="J21" s="74"/>
      <c r="K21" s="74"/>
      <c r="M21" s="35"/>
      <c r="N21" s="35"/>
      <c r="O21" s="35"/>
      <c r="P21" s="35"/>
      <c r="Q21" s="35"/>
      <c r="R21" s="35"/>
      <c r="S21" s="35"/>
    </row>
    <row r="22" spans="1:62" ht="18" customHeight="1">
      <c r="A22" s="3"/>
      <c r="M22" s="35"/>
      <c r="N22" s="35"/>
      <c r="O22" s="35"/>
      <c r="P22" s="35"/>
      <c r="Q22" s="35"/>
      <c r="R22" s="35"/>
      <c r="S22" s="35"/>
    </row>
    <row r="23" spans="1:62" ht="63.75" customHeight="1" thickBot="1">
      <c r="A23" s="67" t="s">
        <v>32</v>
      </c>
      <c r="B23" s="67"/>
      <c r="K23" s="68" t="s">
        <v>33</v>
      </c>
      <c r="L23" s="68"/>
      <c r="M23" s="35"/>
      <c r="N23" s="35"/>
      <c r="O23" s="35"/>
      <c r="P23" s="35"/>
      <c r="Q23" s="35"/>
      <c r="R23" s="35"/>
      <c r="S23" s="35"/>
    </row>
    <row r="24" spans="1:62" s="40" customFormat="1" ht="20.25" customHeight="1" thickBot="1">
      <c r="A24" s="39"/>
      <c r="B24" s="39"/>
      <c r="C24" s="39"/>
      <c r="D24" s="47"/>
      <c r="E24" s="47"/>
      <c r="F24" s="47"/>
      <c r="G24" s="48"/>
      <c r="H24" s="28"/>
      <c r="I24" s="28"/>
      <c r="J24" s="27"/>
      <c r="K24" s="27"/>
      <c r="L24" s="27"/>
      <c r="M24" s="38"/>
      <c r="N24" s="38"/>
      <c r="O24" s="38"/>
      <c r="P24" s="38"/>
      <c r="Q24" s="38"/>
      <c r="R24" s="38"/>
      <c r="S24" s="38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</row>
    <row r="25" spans="1:62" s="41" customFormat="1" ht="21.75" customHeight="1" thickBot="1">
      <c r="A25" s="27"/>
      <c r="B25" s="27"/>
      <c r="C25" s="27"/>
      <c r="D25" s="28"/>
      <c r="E25" s="28"/>
      <c r="F25" s="28"/>
      <c r="G25" s="29"/>
      <c r="H25" s="28"/>
      <c r="I25" s="28"/>
      <c r="J25" s="27"/>
      <c r="K25" s="27"/>
      <c r="L25" s="27"/>
      <c r="M25" s="38"/>
      <c r="N25" s="38"/>
      <c r="O25" s="38"/>
      <c r="P25" s="38"/>
      <c r="Q25" s="38"/>
      <c r="R25" s="38"/>
      <c r="S25" s="38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</row>
    <row r="26" spans="1:62" ht="17.25" hidden="1" customHeight="1" thickBot="1">
      <c r="N26" s="35"/>
      <c r="O26" s="35"/>
      <c r="P26" s="35"/>
      <c r="Q26" s="35"/>
      <c r="R26" s="35"/>
      <c r="S26" s="35"/>
    </row>
    <row r="27" spans="1:62" ht="17.25" hidden="1" customHeight="1" thickBot="1">
      <c r="N27" s="35"/>
      <c r="O27" s="35"/>
      <c r="P27" s="35"/>
      <c r="Q27" s="35"/>
      <c r="R27" s="35"/>
      <c r="S27" s="35"/>
    </row>
    <row r="28" spans="1:62" ht="15.75" hidden="1" customHeight="1" thickBot="1">
      <c r="N28" s="35"/>
      <c r="O28" s="35"/>
      <c r="P28" s="35"/>
      <c r="Q28" s="35"/>
      <c r="R28" s="35"/>
      <c r="S28" s="35"/>
    </row>
    <row r="29" spans="1:62" ht="17.25" hidden="1" customHeight="1" thickBot="1">
      <c r="N29" s="35"/>
      <c r="O29" s="35"/>
      <c r="P29" s="35"/>
      <c r="Q29" s="35"/>
      <c r="R29" s="35"/>
      <c r="S29" s="35"/>
    </row>
    <row r="30" spans="1:62" ht="17.25" hidden="1" customHeight="1" thickBot="1">
      <c r="N30" s="35"/>
      <c r="O30" s="35"/>
      <c r="P30" s="35"/>
      <c r="Q30" s="35"/>
      <c r="R30" s="35"/>
      <c r="S30" s="35"/>
    </row>
    <row r="31" spans="1:62" ht="28.5" hidden="1" customHeight="1" thickBot="1">
      <c r="N31" s="35"/>
      <c r="O31" s="35"/>
      <c r="P31" s="35"/>
      <c r="Q31" s="35"/>
      <c r="R31" s="35"/>
      <c r="S31" s="35"/>
    </row>
    <row r="32" spans="1:62" ht="17.25" hidden="1" customHeight="1" thickBot="1">
      <c r="N32" s="35"/>
      <c r="O32" s="35"/>
      <c r="P32" s="35"/>
      <c r="Q32" s="35"/>
      <c r="R32" s="35"/>
      <c r="S32" s="35"/>
    </row>
    <row r="33" spans="14:19" ht="17.25" hidden="1" customHeight="1" thickBot="1">
      <c r="N33" s="35"/>
      <c r="O33" s="35"/>
      <c r="P33" s="35"/>
      <c r="Q33" s="35"/>
      <c r="R33" s="35"/>
      <c r="S33" s="35"/>
    </row>
    <row r="34" spans="14:19" ht="17.25" hidden="1" customHeight="1" thickBot="1">
      <c r="N34" s="35"/>
      <c r="O34" s="35"/>
      <c r="P34" s="35"/>
      <c r="Q34" s="35"/>
      <c r="R34" s="35"/>
      <c r="S34" s="35"/>
    </row>
    <row r="35" spans="14:19" ht="17.25" hidden="1" customHeight="1" thickBot="1">
      <c r="N35" s="35"/>
      <c r="O35" s="35"/>
      <c r="P35" s="35"/>
      <c r="Q35" s="35"/>
      <c r="R35" s="35"/>
      <c r="S35" s="35"/>
    </row>
    <row r="36" spans="14:19" ht="18" hidden="1" customHeight="1" thickBot="1"/>
    <row r="37" spans="14:19" ht="15.75" customHeight="1"/>
    <row r="38" spans="14:19" ht="18.75" customHeight="1"/>
    <row r="39" spans="14:19" ht="33.75" customHeight="1"/>
  </sheetData>
  <mergeCells count="25">
    <mergeCell ref="A23:B23"/>
    <mergeCell ref="K23:L23"/>
    <mergeCell ref="O9:P9"/>
    <mergeCell ref="Q9:R9"/>
    <mergeCell ref="S9:T9"/>
    <mergeCell ref="H11:H12"/>
    <mergeCell ref="L10:L12"/>
    <mergeCell ref="I11:I12"/>
    <mergeCell ref="G10:I10"/>
    <mergeCell ref="C20:K21"/>
    <mergeCell ref="H18:L18"/>
    <mergeCell ref="H1:L1"/>
    <mergeCell ref="A4:L5"/>
    <mergeCell ref="A6:L6"/>
    <mergeCell ref="B9:L9"/>
    <mergeCell ref="A10:A17"/>
    <mergeCell ref="G11:G12"/>
    <mergeCell ref="B17:K17"/>
    <mergeCell ref="C3:J3"/>
    <mergeCell ref="C2:J2"/>
    <mergeCell ref="E10:F11"/>
    <mergeCell ref="J10:J12"/>
    <mergeCell ref="K10:K12"/>
    <mergeCell ref="C10:C12"/>
    <mergeCell ref="B10:B12"/>
  </mergeCells>
  <pageMargins left="0" right="0" top="0" bottom="0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 (2)</vt:lpstr>
      <vt:lpstr>'1 (2)'!Par0</vt:lpstr>
      <vt:lpstr>'1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Бронникова И В</dc:creator>
  <cp:lastModifiedBy>вишневская-мю</cp:lastModifiedBy>
  <cp:lastPrinted>2026-08-14T04:28:34Z</cp:lastPrinted>
  <dcterms:created xsi:type="dcterms:W3CDTF">2020-09-02T13:05:57Z</dcterms:created>
  <dcterms:modified xsi:type="dcterms:W3CDTF">2026-08-24T08:41:23Z</dcterms:modified>
</cp:coreProperties>
</file>