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Шины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H10" i="4" l="1"/>
  <c r="K10" i="4" s="1"/>
  <c r="L10" i="4" s="1"/>
  <c r="M10" i="4" s="1"/>
  <c r="H9" i="4"/>
  <c r="K9" i="4" s="1"/>
  <c r="L9" i="4" s="1"/>
  <c r="M9" i="4" s="1"/>
  <c r="H8" i="4"/>
  <c r="K8" i="4" s="1"/>
  <c r="L8" i="4" s="1"/>
  <c r="M8" i="4" s="1"/>
  <c r="I10" i="4"/>
  <c r="I9" i="4"/>
  <c r="I8" i="4"/>
  <c r="J10" i="4" l="1"/>
  <c r="J8" i="4"/>
  <c r="J9" i="4"/>
  <c r="H7" i="4"/>
  <c r="K7" i="4" s="1"/>
  <c r="L7" i="4" s="1"/>
  <c r="M7" i="4" s="1"/>
  <c r="I7" i="4"/>
  <c r="J7" i="4" l="1"/>
  <c r="N11" i="4"/>
</calcChain>
</file>

<file path=xl/sharedStrings.xml><?xml version="1.0" encoding="utf-8"?>
<sst xmlns="http://schemas.openxmlformats.org/spreadsheetml/2006/main" count="30" uniqueCount="28">
  <si>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</si>
  <si>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</si>
  <si>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</si>
  <si>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</si>
  <si>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</si>
  <si>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</si>
  <si>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</si>
  <si>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</si>
  <si>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</si>
  <si>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</si>
  <si>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</si>
  <si>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</si>
  <si>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</si>
  <si>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</si>
  <si>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</si>
  <si>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</si>
  <si>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</si>
  <si>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</si>
  <si>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Реестр контрактов № 1170101007026000029</t>
  </si>
  <si>
    <t>Реестр контрактов № 2860201507025000703</t>
  </si>
  <si>
    <t>Реестр контрактов № 1366400755226000121</t>
  </si>
  <si>
    <t>шт</t>
  </si>
  <si>
    <t>шт.</t>
  </si>
  <si>
    <t>Шина  пневматическая для легкового автомобиля 185/65 R15</t>
  </si>
  <si>
    <t>Шина  пневматическая для легкового автомобиля 175/65 R14</t>
  </si>
  <si>
    <t>Шина  пневматическая для легкового автомобиля 225/45 R17</t>
  </si>
  <si>
    <t>Шина  пневматическая для легкового автомобиля 205/55 R16</t>
  </si>
  <si>
    <r>
      <t xml:space="preserve">Поставка автомобильных шин для нужд УФНС России по Краснодарскому краю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21.05.2026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</si>
</sst>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_р_._-;\-* #,##0_р_._-;_-* \-_р_._-;_-@_-"/>
    <numFmt numFmtId="165" formatCode="_-* #,##0&quot;р.&quot;_-;\-* #,##0&quot;р.&quot;_-;_-* &quot;-р.&quot;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 &quot;;&quot; (&quot;#,##0.00&quot;)&quot;;&quot; -&quot;#&quot; &quot;;@&quot; &quot;"/>
    <numFmt numFmtId="170" formatCode="#,##0.00_р_."/>
    <numFmt numFmtId="171" formatCode="_(* #,##0.00_);_(* \(#,##0.00\);_(* \-??_);_(@_)"/>
    <numFmt numFmtId="172" formatCode="[$$-409]#,##0"/>
    <numFmt numFmtId="173" formatCode="_-[$$-409]* #,##0_-;\-[$$-409]* #,##0_-;_-[$$-409]* &quot;-&quot;??_-;_-@_-"/>
    <numFmt numFmtId="174" formatCode="_-* #,##0.00[$р.-419]_-;\-* #,##0.00[$р.-419]_-;_-* &quot;-&quot;??[$р.-419]_-;_-@_-"/>
    <numFmt numFmtId="175" formatCode="_-* #,##0.00\ [$€-1]_-;\-* #,##0.00\ [$€-1]_-;_-* &quot;-&quot;??\ [$€-1]_-"/>
    <numFmt numFmtId="176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0" fontId="12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7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8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7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69" fontId="66" fillId="0" borderId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2" fontId="7" fillId="69" borderId="0" applyFill="0"/>
    <xf numFmtId="173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3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4" fontId="17" fillId="0" borderId="1" applyNumberFormat="0">
      <alignment horizontal="right"/>
      <protection locked="0"/>
    </xf>
    <xf numFmtId="0" fontId="11" fillId="0" borderId="0"/>
    <xf numFmtId="175" fontId="6" fillId="0" borderId="0"/>
    <xf numFmtId="0" fontId="7" fillId="0" borderId="0"/>
    <xf numFmtId="0" fontId="6" fillId="0" borderId="0"/>
    <xf numFmtId="0" fontId="15" fillId="0" borderId="0"/>
    <xf numFmtId="176" fontId="7" fillId="0" borderId="0"/>
    <xf numFmtId="0" fontId="80" fillId="0" borderId="0"/>
    <xf numFmtId="0" fontId="80" fillId="0" borderId="0"/>
    <xf numFmtId="0" fontId="6" fillId="0" borderId="0"/>
    <xf numFmtId="174" fontId="15" fillId="0" borderId="0"/>
    <xf numFmtId="0" fontId="6" fillId="0" borderId="0"/>
    <xf numFmtId="0" fontId="15" fillId="0" borderId="0"/>
    <xf numFmtId="176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zoomScaleNormal="100" workbookViewId="0">
      <selection activeCell="B7" sqref="B7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6.7109375" style="2" customWidth="1"/>
    <col min="13" max="13" width="13.42578125" style="2" customWidth="1"/>
    <col min="14" max="14" width="14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25"/>
      <c r="N1" s="25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5"/>
      <c r="N3" s="25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31" t="s">
        <v>17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26"/>
      <c r="N4" s="26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37" t="s">
        <v>0</v>
      </c>
      <c r="B5" s="27" t="s">
        <v>2</v>
      </c>
      <c r="C5" s="27" t="s">
        <v>1</v>
      </c>
      <c r="D5" s="27" t="s">
        <v>3</v>
      </c>
      <c r="E5" s="38" t="s">
        <v>13</v>
      </c>
      <c r="F5" s="39"/>
      <c r="G5" s="39"/>
      <c r="H5" s="36" t="s">
        <v>11</v>
      </c>
      <c r="I5" s="36"/>
      <c r="J5" s="36"/>
      <c r="K5" s="28" t="s">
        <v>7</v>
      </c>
      <c r="L5" s="29"/>
      <c r="M5" s="29"/>
      <c r="N5" s="30"/>
    </row>
    <row r="6" spans="1:25" ht="113.25" customHeight="1">
      <c r="A6" s="37"/>
      <c r="B6" s="27"/>
      <c r="C6" s="27"/>
      <c r="D6" s="27"/>
      <c r="E6" s="15" t="s">
        <v>18</v>
      </c>
      <c r="F6" s="15" t="s">
        <v>19</v>
      </c>
      <c r="G6" s="15" t="s">
        <v>20</v>
      </c>
      <c r="H6" s="3" t="s">
        <v>6</v>
      </c>
      <c r="I6" s="3" t="s">
        <v>4</v>
      </c>
      <c r="J6" s="4" t="s">
        <v>5</v>
      </c>
      <c r="K6" s="1" t="s">
        <v>14</v>
      </c>
      <c r="L6" s="7" t="s">
        <v>9</v>
      </c>
      <c r="M6" s="32" t="s">
        <v>10</v>
      </c>
      <c r="N6" s="33"/>
    </row>
    <row r="7" spans="1:25" ht="113.25" customHeight="1">
      <c r="A7" s="16"/>
      <c r="B7" s="18" t="s">
        <v>23</v>
      </c>
      <c r="C7" s="18" t="s">
        <v>21</v>
      </c>
      <c r="D7" s="18">
        <v>36</v>
      </c>
      <c r="E7" s="13">
        <v>4770</v>
      </c>
      <c r="F7" s="13">
        <v>5760</v>
      </c>
      <c r="G7" s="13">
        <v>5890</v>
      </c>
      <c r="H7" s="14">
        <f>ROUND(AVERAGE(E7:G7),2)</f>
        <v>5473.33</v>
      </c>
      <c r="I7" s="14">
        <f t="shared" ref="I7:I10" si="0">_xlfn.STDEV.S(E7:G7)</f>
        <v>612.56292193809225</v>
      </c>
      <c r="J7" s="14">
        <f t="shared" ref="J7:J10" si="1">I7/H7*100</f>
        <v>11.191777618709127</v>
      </c>
      <c r="K7" s="14">
        <f>H7*D7</f>
        <v>197039.88</v>
      </c>
      <c r="L7" s="14">
        <f t="shared" ref="L7:L10" si="2">K7/D7</f>
        <v>5473.33</v>
      </c>
      <c r="M7" s="21">
        <f>L7*D7</f>
        <v>197039.88</v>
      </c>
      <c r="N7" s="22"/>
    </row>
    <row r="8" spans="1:25" ht="113.25" customHeight="1">
      <c r="A8" s="16"/>
      <c r="B8" s="18" t="s">
        <v>24</v>
      </c>
      <c r="C8" s="18" t="s">
        <v>21</v>
      </c>
      <c r="D8" s="18">
        <v>20</v>
      </c>
      <c r="E8" s="13">
        <v>4355</v>
      </c>
      <c r="F8" s="13">
        <v>5850</v>
      </c>
      <c r="G8" s="13">
        <v>4940</v>
      </c>
      <c r="H8" s="14">
        <f t="shared" ref="H8:H10" si="3">ROUND(AVERAGE(E8:G8),2)</f>
        <v>5048.33</v>
      </c>
      <c r="I8" s="14">
        <f t="shared" si="0"/>
        <v>753.36467486426238</v>
      </c>
      <c r="J8" s="14">
        <f t="shared" si="1"/>
        <v>14.923047321872032</v>
      </c>
      <c r="K8" s="14">
        <f t="shared" ref="K8:K10" si="4">H8*D8</f>
        <v>100966.6</v>
      </c>
      <c r="L8" s="14">
        <f t="shared" si="2"/>
        <v>5048.33</v>
      </c>
      <c r="M8" s="21">
        <f t="shared" ref="M8:M10" si="5">L8*D8</f>
        <v>100966.6</v>
      </c>
      <c r="N8" s="22"/>
    </row>
    <row r="9" spans="1:25" ht="113.25" customHeight="1">
      <c r="A9" s="16"/>
      <c r="B9" s="18" t="s">
        <v>25</v>
      </c>
      <c r="C9" s="18" t="s">
        <v>21</v>
      </c>
      <c r="D9" s="18">
        <v>4</v>
      </c>
      <c r="E9" s="13">
        <v>11195</v>
      </c>
      <c r="F9" s="13">
        <v>10820</v>
      </c>
      <c r="G9" s="13">
        <v>9800</v>
      </c>
      <c r="H9" s="14">
        <f t="shared" si="3"/>
        <v>10605</v>
      </c>
      <c r="I9" s="14">
        <f t="shared" si="0"/>
        <v>721.9245112890959</v>
      </c>
      <c r="J9" s="14">
        <f t="shared" si="1"/>
        <v>6.8073975604818093</v>
      </c>
      <c r="K9" s="14">
        <f t="shared" si="4"/>
        <v>42420</v>
      </c>
      <c r="L9" s="14">
        <f t="shared" si="2"/>
        <v>10605</v>
      </c>
      <c r="M9" s="21">
        <f t="shared" si="5"/>
        <v>42420</v>
      </c>
      <c r="N9" s="22"/>
    </row>
    <row r="10" spans="1:25" ht="27" customHeight="1">
      <c r="A10" s="16">
        <v>1</v>
      </c>
      <c r="B10" s="20" t="s">
        <v>26</v>
      </c>
      <c r="C10" s="13" t="s">
        <v>22</v>
      </c>
      <c r="D10" s="19">
        <v>16</v>
      </c>
      <c r="E10" s="13">
        <v>5805</v>
      </c>
      <c r="F10" s="13">
        <v>8480</v>
      </c>
      <c r="G10" s="13">
        <v>6840</v>
      </c>
      <c r="H10" s="14">
        <f t="shared" si="3"/>
        <v>7041.67</v>
      </c>
      <c r="I10" s="14">
        <f t="shared" si="0"/>
        <v>1348.8544522420973</v>
      </c>
      <c r="J10" s="14">
        <f t="shared" si="1"/>
        <v>19.155320431688754</v>
      </c>
      <c r="K10" s="14">
        <f t="shared" si="4"/>
        <v>112666.72</v>
      </c>
      <c r="L10" s="14">
        <f t="shared" si="2"/>
        <v>7041.67</v>
      </c>
      <c r="M10" s="21">
        <f t="shared" si="5"/>
        <v>112666.72</v>
      </c>
      <c r="N10" s="22"/>
    </row>
    <row r="11" spans="1:25" ht="21.75" customHeight="1">
      <c r="A11" s="34" t="s">
        <v>8</v>
      </c>
      <c r="B11" s="34"/>
      <c r="C11" s="34"/>
      <c r="D11" s="34"/>
      <c r="E11" s="34"/>
      <c r="F11" s="34"/>
      <c r="G11" s="34"/>
      <c r="H11" s="9"/>
      <c r="I11" s="9"/>
      <c r="J11" s="9"/>
      <c r="K11" s="10"/>
      <c r="N11" s="17">
        <f>M7+M8+M9+M10</f>
        <v>453093.19999999995</v>
      </c>
    </row>
    <row r="12" spans="1:25" ht="91.5" customHeight="1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25" ht="20.25" customHeight="1">
      <c r="A13" s="2" t="s">
        <v>12</v>
      </c>
    </row>
  </sheetData>
  <mergeCells count="18">
    <mergeCell ref="A11:G11"/>
    <mergeCell ref="A12:K12"/>
    <mergeCell ref="H5:J5"/>
    <mergeCell ref="A5:A6"/>
    <mergeCell ref="B5:B6"/>
    <mergeCell ref="C5:C6"/>
    <mergeCell ref="E5:G5"/>
    <mergeCell ref="A2:L2"/>
    <mergeCell ref="M1:N4"/>
    <mergeCell ref="D5:D6"/>
    <mergeCell ref="K5:N5"/>
    <mergeCell ref="A4:L4"/>
    <mergeCell ref="M6:N6"/>
    <mergeCell ref="M7:N7"/>
    <mergeCell ref="M8:N8"/>
    <mergeCell ref="M9:N9"/>
    <mergeCell ref="M10:N10"/>
    <mergeCell ref="A3:L3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Сафронов Максим Олегович</cp:lastModifiedBy>
  <cp:lastPrinted>2026-04-16T12:01:11Z</cp:lastPrinted>
  <dcterms:created xsi:type="dcterms:W3CDTF">2014-01-15T18:15:09Z</dcterms:created>
  <dcterms:modified xsi:type="dcterms:W3CDTF">2026-05-28T13:11:09Z</dcterms:modified>
</cp:coreProperties>
</file>