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gutu.loc\общие документы\Отдел контрактной службы\ЗАКУПКИ 2026\44-ФЗ Ед. поставщик\Москва\БЕРЕЗКА\Поставка оборудования (моноблок, мультистанок)\"/>
    </mc:Choice>
  </mc:AlternateContent>
  <bookViews>
    <workbookView xWindow="0" yWindow="0" windowWidth="21570" windowHeight="7365"/>
  </bookViews>
  <sheets>
    <sheet name="Лист2" sheetId="2" r:id="rId1"/>
  </sheets>
  <definedNames>
    <definedName name="_xlnm.Print_Area" localSheetId="0">Лист2!$A$1:$J$22</definedName>
  </definedNames>
  <calcPr calcId="162913"/>
</workbook>
</file>

<file path=xl/calcChain.xml><?xml version="1.0" encoding="utf-8"?>
<calcChain xmlns="http://schemas.openxmlformats.org/spreadsheetml/2006/main">
  <c r="H12" i="2" l="1"/>
  <c r="I12" i="2" s="1"/>
  <c r="H13" i="2"/>
  <c r="J13" i="2" s="1"/>
  <c r="H14" i="2"/>
  <c r="J14" i="2" s="1"/>
  <c r="I13" i="2" l="1"/>
  <c r="I14" i="2"/>
  <c r="J12" i="2"/>
  <c r="H11" i="2"/>
  <c r="I11" i="2" s="1"/>
  <c r="H15" i="2"/>
  <c r="I15" i="2" s="1"/>
  <c r="J11" i="2" l="1"/>
  <c r="J15" i="2"/>
  <c r="J16" i="2" l="1"/>
  <c r="J17" i="2"/>
</calcChain>
</file>

<file path=xl/sharedStrings.xml><?xml version="1.0" encoding="utf-8"?>
<sst xmlns="http://schemas.openxmlformats.org/spreadsheetml/2006/main" count="34" uniqueCount="30">
  <si>
    <t>№ п/п</t>
  </si>
  <si>
    <t>Ср. цена за единицу, руб.</t>
  </si>
  <si>
    <t>Сумма, руб.</t>
  </si>
  <si>
    <t>Ед. изм.</t>
  </si>
  <si>
    <t>Коэф. вариации, руб.</t>
  </si>
  <si>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</si>
  <si>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</si>
  <si>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</t>
  </si>
  <si>
    <t>Предмет контракта</t>
  </si>
  <si>
    <t>Расчет начальной (максимальной) цены контракта</t>
  </si>
  <si>
    <r>
      <t xml:space="preserve">В соответствии с </t>
    </r>
    <r>
      <rPr>
        <u/>
        <sz val="12"/>
        <color theme="1"/>
        <rFont val="Times New Roman"/>
        <family val="1"/>
        <charset val="204"/>
      </rPr>
      <t>п. 2</t>
    </r>
    <r>
      <rPr>
        <sz val="12"/>
        <color theme="1"/>
        <rFont val="Times New Roman"/>
        <family val="1"/>
        <charset val="204"/>
      </rPr>
      <t xml:space="preserve"> ст. 22 Федерального закона от 05.04.2013 № 44-ФЗ О контрактной системе в сфере закупок, метод </t>
    </r>
    <r>
      <rPr>
        <u/>
        <sz val="12"/>
        <color theme="1"/>
        <rFont val="Times New Roman"/>
        <family val="1"/>
        <charset val="204"/>
      </rPr>
      <t>сопоставимых рыночных цен (анализ рынка)</t>
    </r>
  </si>
  <si>
    <t>Источники информации о ценах товаров, работ, услуг</t>
  </si>
  <si>
    <t>Кол-во</t>
  </si>
  <si>
    <t>Наименование поставляемых товаров (выполняемых работ, оказываемых услуг)</t>
  </si>
  <si>
    <t>шт.</t>
  </si>
  <si>
    <t>В соответствии с Техническим заданием.</t>
  </si>
  <si>
    <t>Итого</t>
  </si>
  <si>
    <t>Начальная (максимальная) цена контракта, в т.ч. НДС 22%</t>
  </si>
  <si>
    <t>Дата подготовки обоснования НМЦК :30.06.2026 г.</t>
  </si>
  <si>
    <t xml:space="preserve">Моноблок MSI Pro AP272" Full HD i7 14700 32 Gb SSD1Tb GbitEth WiFi BT 120W клавиатура мышь Cam без OC </t>
  </si>
  <si>
    <t xml:space="preserve">КП № 26-06/09 от 11.06.2026 </t>
  </si>
  <si>
    <t>Планшетный компьютер 10.9" Samsung Galaxy Tab S10 Lite Wi-Fi 6+128GB серый</t>
  </si>
  <si>
    <t>Световой планшет ArtPinOk А3 "Лайт мини"</t>
  </si>
  <si>
    <t>Мобильный телефон Samsung Galaxy А17  6/128 Gb</t>
  </si>
  <si>
    <t xml:space="preserve">Мультстанок для плоской 2D, объемной 3D анимации  Multstand (T-M-LITE-R) </t>
  </si>
  <si>
    <t xml:space="preserve">КП № 06/16/01R от 16.06.2026 </t>
  </si>
  <si>
    <t xml:space="preserve">КП № 008/2606 от 16.06.2026 </t>
  </si>
  <si>
    <t>В связи с доведенным объемом лимитов денежных средств на финансовое обеспечение выполнения государственного задания начальная (максимальная) цена контракта составляет 494 434 (четыреста девяносто четыре тысячи четыреста тридцать четыре) рубля 00 копеек</t>
  </si>
  <si>
    <t xml:space="preserve">Поставка оборудования для факультета дизайна
ФГБОУ ВО «МГУТУ им. К.Г. Разумовского (ПКУ)».
</t>
  </si>
  <si>
    <t xml:space="preserve">Поставка оборудования для факультета дизайна
ФГБОУ ВО «МГУТУ им. К.Г. Разумовского (ПКУ)».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</si>
</sst>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0000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165" fontId="3" fillId="0" borderId="1" xfId="3" quotePrefix="1" applyFont="1" applyBorder="1" applyAlignment="1">
      <alignment horizontal="center" vertical="center"/>
    </xf>
    <xf numFmtId="0" fontId="0" fillId="0" borderId="0" xfId="0"/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4" fontId="6" fillId="0" borderId="0" xfId="2" applyNumberFormat="1" applyFont="1" applyBorder="1" applyAlignment="1">
      <alignment horizontal="right" vertical="top" wrapText="1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165" fontId="3" fillId="0" borderId="1" xfId="1" quotePrefix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165" fontId="3" fillId="0" borderId="1" xfId="3" quotePrefix="1" applyFont="1" applyBorder="1" applyAlignment="1">
      <alignment vertical="center"/>
    </xf>
    <xf numFmtId="165" fontId="3" fillId="2" borderId="1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2 2" xfId="5"/>
    <cellStyle name="Обычный 2 3" xfId="6"/>
    <cellStyle name="Процентный 2" xfId="7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SheetLayoutView="100" workbookViewId="0">
      <selection activeCell="I12" sqref="I12"/>
    </sheetView>
  </sheetViews>
  <sheetFormatPr defaultRowHeight="15" x14ac:dyDescent="0.25"/>
  <cols>
    <col min="1" max="1" width="4.28515625" bestFit="1" customWidth="1"/>
    <col min="2" max="2" width="33.28515625" style="2" customWidth="1"/>
    <col min="3" max="3" width="9.5703125" style="2" bestFit="1" customWidth="1"/>
    <col min="4" max="4" width="10.85546875" customWidth="1"/>
    <col min="5" max="6" width="16.28515625" bestFit="1" customWidth="1"/>
    <col min="7" max="7" width="16.28515625" style="2" customWidth="1"/>
    <col min="8" max="8" width="16.28515625" customWidth="1"/>
    <col min="9" max="9" width="11.140625" bestFit="1" customWidth="1"/>
    <col min="10" max="10" width="37.7109375" customWidth="1"/>
    <col min="11" max="12" width="9" customWidth="1"/>
  </cols>
  <sheetData>
    <row r="1" spans="1:10" s="2" customFormat="1" ht="30" customHeight="1" x14ac:dyDescent="0.25">
      <c r="A1" s="4"/>
      <c r="B1" s="4"/>
      <c r="C1" s="4"/>
      <c r="D1" s="4"/>
      <c r="E1" s="27"/>
      <c r="F1" s="27"/>
      <c r="G1" s="17"/>
      <c r="H1" s="4"/>
      <c r="I1" s="36"/>
      <c r="J1" s="36"/>
    </row>
    <row r="2" spans="1:10" s="2" customFormat="1" ht="22.5" customHeight="1" x14ac:dyDescent="0.25">
      <c r="A2" s="28" t="s">
        <v>5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2" customFormat="1" ht="42.75" customHeight="1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2" customFormat="1" ht="15.75" x14ac:dyDescent="0.25">
      <c r="A4" s="5"/>
      <c r="B4" s="5"/>
      <c r="C4" s="5"/>
      <c r="D4" s="5"/>
      <c r="E4" s="5"/>
      <c r="F4" s="5"/>
      <c r="G4" s="18"/>
      <c r="H4" s="5"/>
      <c r="I4" s="5"/>
      <c r="J4" s="5"/>
    </row>
    <row r="5" spans="1:10" s="2" customFormat="1" ht="54.75" customHeight="1" x14ac:dyDescent="0.25">
      <c r="A5" s="30" t="s">
        <v>8</v>
      </c>
      <c r="B5" s="30"/>
      <c r="C5" s="30"/>
      <c r="D5" s="30"/>
      <c r="E5" s="30"/>
      <c r="F5" s="31" t="s">
        <v>29</v>
      </c>
      <c r="G5" s="32"/>
      <c r="H5" s="32"/>
      <c r="I5" s="32"/>
      <c r="J5" s="33"/>
    </row>
    <row r="6" spans="1:10" s="2" customFormat="1" ht="24" customHeight="1" x14ac:dyDescent="0.25">
      <c r="A6" s="34" t="s">
        <v>6</v>
      </c>
      <c r="B6" s="34"/>
      <c r="C6" s="34"/>
      <c r="D6" s="34"/>
      <c r="E6" s="34"/>
      <c r="F6" s="34" t="s">
        <v>15</v>
      </c>
      <c r="G6" s="34"/>
      <c r="H6" s="34"/>
      <c r="I6" s="34"/>
      <c r="J6" s="34"/>
    </row>
    <row r="7" spans="1:10" s="2" customFormat="1" ht="51" customHeight="1" x14ac:dyDescent="0.25">
      <c r="A7" s="34" t="s">
        <v>7</v>
      </c>
      <c r="B7" s="34"/>
      <c r="C7" s="34"/>
      <c r="D7" s="34"/>
      <c r="E7" s="34"/>
      <c r="F7" s="34" t="s">
        <v>10</v>
      </c>
      <c r="G7" s="34"/>
      <c r="H7" s="34"/>
      <c r="I7" s="34"/>
      <c r="J7" s="34"/>
    </row>
    <row r="8" spans="1:10" s="2" customFormat="1" ht="15.75" x14ac:dyDescent="0.25">
      <c r="A8" s="35" t="s">
        <v>9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s="2" customFormat="1" ht="31.5" customHeight="1" x14ac:dyDescent="0.25">
      <c r="A9" s="22" t="s">
        <v>0</v>
      </c>
      <c r="B9" s="22" t="s">
        <v>13</v>
      </c>
      <c r="C9" s="22" t="s">
        <v>3</v>
      </c>
      <c r="D9" s="22" t="s">
        <v>12</v>
      </c>
      <c r="E9" s="37" t="s">
        <v>11</v>
      </c>
      <c r="F9" s="37"/>
      <c r="G9" s="37"/>
      <c r="H9" s="22" t="s">
        <v>1</v>
      </c>
      <c r="I9" s="22" t="s">
        <v>4</v>
      </c>
      <c r="J9" s="22" t="s">
        <v>2</v>
      </c>
    </row>
    <row r="10" spans="1:10" ht="47.25" x14ac:dyDescent="0.25">
      <c r="A10" s="22"/>
      <c r="B10" s="22"/>
      <c r="C10" s="22"/>
      <c r="D10" s="22"/>
      <c r="E10" s="11" t="s">
        <v>20</v>
      </c>
      <c r="F10" s="11" t="s">
        <v>25</v>
      </c>
      <c r="G10" s="11" t="s">
        <v>26</v>
      </c>
      <c r="H10" s="22"/>
      <c r="I10" s="22"/>
      <c r="J10" s="22"/>
    </row>
    <row r="11" spans="1:10" s="2" customFormat="1" ht="63" x14ac:dyDescent="0.25">
      <c r="A11" s="19">
        <v>1</v>
      </c>
      <c r="B11" s="13" t="s">
        <v>19</v>
      </c>
      <c r="C11" s="10" t="s">
        <v>14</v>
      </c>
      <c r="D11" s="19">
        <v>1</v>
      </c>
      <c r="E11" s="15">
        <v>140910</v>
      </c>
      <c r="F11" s="15">
        <v>147230</v>
      </c>
      <c r="G11" s="15">
        <v>143360</v>
      </c>
      <c r="H11" s="1">
        <f>ROUND(AVERAGE(E11:G11),2)</f>
        <v>143833.32999999999</v>
      </c>
      <c r="I11" s="9">
        <f>ROUND(STDEV(E11:G11)/H11*100,2)</f>
        <v>2.2200000000000002</v>
      </c>
      <c r="J11" s="20">
        <f>D11*H11</f>
        <v>143833.32999999999</v>
      </c>
    </row>
    <row r="12" spans="1:10" s="2" customFormat="1" ht="47.25" x14ac:dyDescent="0.25">
      <c r="A12" s="21">
        <v>2</v>
      </c>
      <c r="B12" s="13" t="s">
        <v>21</v>
      </c>
      <c r="C12" s="10" t="s">
        <v>14</v>
      </c>
      <c r="D12" s="21">
        <v>10</v>
      </c>
      <c r="E12" s="15">
        <v>27846</v>
      </c>
      <c r="F12" s="15">
        <v>30157</v>
      </c>
      <c r="G12" s="15">
        <v>29780</v>
      </c>
      <c r="H12" s="1">
        <f t="shared" ref="H12:H14" si="0">ROUND(AVERAGE(E12:G12),2)</f>
        <v>29261</v>
      </c>
      <c r="I12" s="9">
        <f t="shared" ref="I12:I14" si="1">ROUND(STDEV(E12:G12)/H12*100,2)</f>
        <v>4.24</v>
      </c>
      <c r="J12" s="20">
        <f t="shared" ref="J12:J14" si="2">D12*H12</f>
        <v>292610</v>
      </c>
    </row>
    <row r="13" spans="1:10" s="2" customFormat="1" ht="31.5" x14ac:dyDescent="0.25">
      <c r="A13" s="21">
        <v>3</v>
      </c>
      <c r="B13" s="13" t="s">
        <v>22</v>
      </c>
      <c r="C13" s="10" t="s">
        <v>14</v>
      </c>
      <c r="D13" s="21">
        <v>10</v>
      </c>
      <c r="E13" s="15">
        <v>3570</v>
      </c>
      <c r="F13" s="15">
        <v>4290</v>
      </c>
      <c r="G13" s="15">
        <v>3980</v>
      </c>
      <c r="H13" s="1">
        <f t="shared" si="0"/>
        <v>3946.67</v>
      </c>
      <c r="I13" s="9">
        <f t="shared" si="1"/>
        <v>9.15</v>
      </c>
      <c r="J13" s="20">
        <f t="shared" si="2"/>
        <v>39466.699999999997</v>
      </c>
    </row>
    <row r="14" spans="1:10" s="2" customFormat="1" ht="31.5" x14ac:dyDescent="0.25">
      <c r="A14" s="21">
        <v>4</v>
      </c>
      <c r="B14" s="13" t="s">
        <v>23</v>
      </c>
      <c r="C14" s="10" t="s">
        <v>14</v>
      </c>
      <c r="D14" s="21">
        <v>1</v>
      </c>
      <c r="E14" s="15">
        <v>17514</v>
      </c>
      <c r="F14" s="15">
        <v>18310</v>
      </c>
      <c r="G14" s="15">
        <v>18190</v>
      </c>
      <c r="H14" s="1">
        <f t="shared" si="0"/>
        <v>18004.669999999998</v>
      </c>
      <c r="I14" s="9">
        <f t="shared" si="1"/>
        <v>2.38</v>
      </c>
      <c r="J14" s="20">
        <f t="shared" si="2"/>
        <v>18004.669999999998</v>
      </c>
    </row>
    <row r="15" spans="1:10" s="2" customFormat="1" ht="47.25" x14ac:dyDescent="0.25">
      <c r="A15" s="19">
        <v>5</v>
      </c>
      <c r="B15" s="13" t="s">
        <v>24</v>
      </c>
      <c r="C15" s="10" t="s">
        <v>14</v>
      </c>
      <c r="D15" s="19">
        <v>1</v>
      </c>
      <c r="E15" s="15">
        <v>21850</v>
      </c>
      <c r="F15" s="15">
        <v>23420</v>
      </c>
      <c r="G15" s="15">
        <v>23740</v>
      </c>
      <c r="H15" s="1">
        <f>ROUND(AVERAGE(E15:G15),2)</f>
        <v>23003.33</v>
      </c>
      <c r="I15" s="9">
        <f>ROUND(STDEV(E15:G15)/H15*100,2)</f>
        <v>4.4000000000000004</v>
      </c>
      <c r="J15" s="20">
        <f>D15*H15</f>
        <v>23003.33</v>
      </c>
    </row>
    <row r="16" spans="1:10" s="2" customFormat="1" ht="25.5" customHeight="1" x14ac:dyDescent="0.25">
      <c r="A16" s="12"/>
      <c r="B16" s="13" t="s">
        <v>16</v>
      </c>
      <c r="C16" s="10"/>
      <c r="D16" s="16"/>
      <c r="E16" s="15"/>
      <c r="F16" s="15"/>
      <c r="G16" s="15"/>
      <c r="H16" s="1"/>
      <c r="I16" s="9"/>
      <c r="J16" s="1">
        <f>SUM(J11:J15)</f>
        <v>516918.02999999997</v>
      </c>
    </row>
    <row r="17" spans="1:10" ht="23.25" customHeight="1" x14ac:dyDescent="0.25">
      <c r="A17" s="23" t="s">
        <v>17</v>
      </c>
      <c r="B17" s="24"/>
      <c r="C17" s="24"/>
      <c r="D17" s="24"/>
      <c r="E17" s="24"/>
      <c r="F17" s="24"/>
      <c r="G17" s="24"/>
      <c r="H17" s="24"/>
      <c r="I17" s="25"/>
      <c r="J17" s="14">
        <f>SUM(J16:J16)</f>
        <v>516918.02999999997</v>
      </c>
    </row>
    <row r="18" spans="1:10" s="2" customFormat="1" ht="38.25" customHeight="1" x14ac:dyDescent="0.25">
      <c r="A18" s="38" t="s">
        <v>27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ht="20.25" customHeight="1" x14ac:dyDescent="0.25">
      <c r="A19" s="26" t="s">
        <v>18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5">
      <c r="I20" s="3"/>
    </row>
    <row r="21" spans="1:10" ht="15.75" x14ac:dyDescent="0.25">
      <c r="A21" s="7"/>
      <c r="B21" s="8"/>
      <c r="C21" s="7"/>
      <c r="D21" s="7"/>
      <c r="E21" s="7"/>
      <c r="F21" s="6"/>
      <c r="G21" s="6"/>
    </row>
  </sheetData>
  <mergeCells count="22">
    <mergeCell ref="A18:J18"/>
    <mergeCell ref="A19:J19"/>
    <mergeCell ref="E1:F1"/>
    <mergeCell ref="H9:H10"/>
    <mergeCell ref="A2:J2"/>
    <mergeCell ref="A3:J3"/>
    <mergeCell ref="A5:E5"/>
    <mergeCell ref="F5:J5"/>
    <mergeCell ref="A6:E6"/>
    <mergeCell ref="F6:J6"/>
    <mergeCell ref="A7:E7"/>
    <mergeCell ref="F7:J7"/>
    <mergeCell ref="A8:J8"/>
    <mergeCell ref="A9:A10"/>
    <mergeCell ref="I1:J1"/>
    <mergeCell ref="E9:G9"/>
    <mergeCell ref="J9:J10"/>
    <mergeCell ref="D9:D10"/>
    <mergeCell ref="C9:C10"/>
    <mergeCell ref="B9:B10"/>
    <mergeCell ref="A17:I17"/>
    <mergeCell ref="I9:I1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</dc:creator>
  <cp:lastModifiedBy>Клепацкая Татьяна Борисовна</cp:lastModifiedBy>
  <cp:lastPrinted>2025-11-24T09:39:29Z</cp:lastPrinted>
  <dcterms:created xsi:type="dcterms:W3CDTF">2017-02-15T04:32:41Z</dcterms:created>
  <dcterms:modified xsi:type="dcterms:W3CDTF">2026-06-30T12:49:57Z</dcterms:modified>
</cp:coreProperties>
</file>