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M5" i="1" l="1"/>
  <c r="P5" i="1" l="1"/>
  <c r="J5" i="1"/>
  <c r="K5" i="1" l="1"/>
  <c r="L5" i="1" s="1"/>
  <c r="P6" i="1" l="1"/>
  <c r="H8" i="3" l="1"/>
  <c r="G8" i="3"/>
  <c r="G33" i="3" l="1"/>
  <c r="G32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H34" i="3" l="1"/>
  <c r="F34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4" i="3" l="1"/>
  <c r="P28" i="2"/>
  <c r="M28" i="2"/>
  <c r="J28" i="2"/>
  <c r="K28" i="2" s="1"/>
  <c r="L28" i="2" s="1"/>
  <c r="P27" i="2"/>
  <c r="M27" i="2"/>
  <c r="J27" i="2"/>
  <c r="K27" i="2" s="1"/>
  <c r="L27" i="2" s="1"/>
  <c r="P26" i="2"/>
  <c r="M26" i="2"/>
  <c r="J26" i="2"/>
  <c r="K26" i="2" s="1"/>
  <c r="L26" i="2" s="1"/>
  <c r="P25" i="2"/>
  <c r="M25" i="2"/>
  <c r="J25" i="2"/>
  <c r="K25" i="2" s="1"/>
  <c r="L25" i="2" s="1"/>
  <c r="P24" i="2"/>
  <c r="M24" i="2"/>
  <c r="J24" i="2"/>
  <c r="K24" i="2" s="1"/>
  <c r="L24" i="2" s="1"/>
  <c r="P23" i="2"/>
  <c r="M23" i="2"/>
  <c r="J23" i="2"/>
  <c r="K23" i="2" s="1"/>
  <c r="L23" i="2" s="1"/>
  <c r="P22" i="2"/>
  <c r="M22" i="2"/>
  <c r="J22" i="2"/>
  <c r="K22" i="2" s="1"/>
  <c r="L22" i="2" s="1"/>
  <c r="P21" i="2"/>
  <c r="M21" i="2"/>
  <c r="J21" i="2"/>
  <c r="K21" i="2" s="1"/>
  <c r="L21" i="2" s="1"/>
  <c r="P20" i="2"/>
  <c r="M20" i="2"/>
  <c r="J20" i="2"/>
  <c r="K20" i="2" s="1"/>
  <c r="L20" i="2" s="1"/>
  <c r="P19" i="2"/>
  <c r="M19" i="2"/>
  <c r="J19" i="2"/>
  <c r="K19" i="2" s="1"/>
  <c r="L19" i="2" s="1"/>
  <c r="P18" i="2"/>
  <c r="M18" i="2"/>
  <c r="J18" i="2"/>
  <c r="K18" i="2" s="1"/>
  <c r="L18" i="2" s="1"/>
  <c r="P17" i="2"/>
  <c r="M17" i="2"/>
  <c r="J17" i="2"/>
  <c r="K17" i="2" s="1"/>
  <c r="L17" i="2" s="1"/>
  <c r="P16" i="2"/>
  <c r="M16" i="2"/>
  <c r="J16" i="2"/>
  <c r="K16" i="2" s="1"/>
  <c r="L16" i="2" s="1"/>
  <c r="M15" i="2"/>
  <c r="J15" i="2"/>
  <c r="N15" i="2" s="1"/>
  <c r="O15" i="2" s="1"/>
  <c r="P15" i="2" s="1"/>
  <c r="P14" i="2"/>
  <c r="M14" i="2"/>
  <c r="J14" i="2"/>
  <c r="N14" i="2" s="1"/>
  <c r="P13" i="2"/>
  <c r="M13" i="2"/>
  <c r="J13" i="2"/>
  <c r="N13" i="2" s="1"/>
  <c r="P12" i="2"/>
  <c r="M12" i="2"/>
  <c r="J12" i="2"/>
  <c r="N12" i="2" s="1"/>
  <c r="P11" i="2"/>
  <c r="M11" i="2"/>
  <c r="J11" i="2"/>
  <c r="N11" i="2" s="1"/>
  <c r="P10" i="2"/>
  <c r="M10" i="2"/>
  <c r="J10" i="2"/>
  <c r="N10" i="2" s="1"/>
  <c r="P9" i="2"/>
  <c r="M9" i="2"/>
  <c r="J9" i="2"/>
  <c r="N9" i="2" s="1"/>
  <c r="P8" i="2"/>
  <c r="M8" i="2"/>
  <c r="J8" i="2"/>
  <c r="N8" i="2" s="1"/>
  <c r="P7" i="2"/>
  <c r="M7" i="2"/>
  <c r="J7" i="2"/>
  <c r="N7" i="2" s="1"/>
  <c r="P6" i="2"/>
  <c r="M6" i="2"/>
  <c r="J6" i="2"/>
  <c r="N6" i="2" s="1"/>
  <c r="P5" i="2"/>
  <c r="M5" i="2"/>
  <c r="J5" i="2"/>
  <c r="N5" i="2" s="1"/>
  <c r="K5" i="2" l="1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P29" i="2"/>
  <c r="M30" i="2" s="1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M7" i="1" l="1"/>
</calcChain>
</file>

<file path=xl/sharedStrings.xml><?xml version="1.0" encoding="utf-8"?>
<sst xmlns="http://schemas.openxmlformats.org/spreadsheetml/2006/main" count="110" uniqueCount="67">
  <si>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</si>
  <si>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</si>
  <si>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</si>
  <si>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</si>
  <si>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</si>
  <si>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</si>
  <si>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</si>
  <si>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</si>
  <si>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</si>
  <si>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</si>
  <si>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</si>
  <si>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</si>
  <si>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</si>
  <si>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</si>
  <si>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</si>
  <si>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</si>
  <si>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</si>
  <si>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</si>
  <si>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</si>
  <si>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</si>
  <si>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</si>
  <si>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</si>
  <si>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</si>
  <si>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шт</t>
  </si>
  <si>
    <t>Несущий профиль (3,6м) подвесного потолка ОКДП2:25.11.23.120</t>
  </si>
  <si>
    <t>Профиль потолочный продольный (1,2м) подвесного потолка ОКДП2:25.11.23.120</t>
  </si>
  <si>
    <t>Профиль потолочный продольный (0,6м) подвесного потолка ОКДП2:25.11.23.120</t>
  </si>
  <si>
    <t xml:space="preserve">Профиль потолочный (угол периметральный) для периметра  (3,0м) подвесного потолка ОКДП2:25.11.23.120 </t>
  </si>
  <si>
    <t>Подвес прямой 0,3+0,3м ОКДП2: 25.11.23.120</t>
  </si>
  <si>
    <t>Плита потолочная минеральная (600*600*12мм) ОКДП2: 23.65.11.000</t>
  </si>
  <si>
    <t>Провод ВВг Нг 2*2,5 ОКДП2: 27.32.13.110</t>
  </si>
  <si>
    <t>Краска водоэмульсионная для внутренних работ емкость (13 кг) ОКДП2: 20.30.11.120</t>
  </si>
  <si>
    <t>Линолеум полукоммерческий (ширина 3,5м) темно-коричневый ОКДП2: 22.23.15.000</t>
  </si>
  <si>
    <t>Угол внешний для ПВХ плинтуса, темно-коричневый (22.23.19.000)</t>
  </si>
  <si>
    <t>Угол внутренний для ПВХ плинтуса, темно-коричневый (22.23.19.000)</t>
  </si>
  <si>
    <t>соединение для ПВХ плинтуса, темно-коричневый (22.23.19.000)</t>
  </si>
  <si>
    <t>Розетка двухместная (утопленного типа) ОКДП2: 27.33.13.110</t>
  </si>
  <si>
    <t>Выключатель (утопленного типа) одноклавишный с рамкой ОКДП2: 27.33.13.110</t>
  </si>
  <si>
    <t>Угол оцинкованный перфорированный 20*20 (3м) ОКДП2: 24.33.11.000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</si>
  <si>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</si>
  <si>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</si>
  <si>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Гипсокартон (ГКЛ) 12ммХ1250ммХ2500мм ОКДП2: 23.62.10.000</t>
  </si>
  <si>
    <t>м2</t>
  </si>
  <si>
    <t>м</t>
  </si>
  <si>
    <t>Колер (цвет:кофе с молоком), 750мл., ОКДП2: 20.30.11.120</t>
  </si>
  <si>
    <t>упак.</t>
  </si>
  <si>
    <t>Обои флизелиновые под покраску (рулон 1*25м) ОКДП: 17.24.11.110</t>
  </si>
  <si>
    <t>Плинтус ПВХ (2,5м) с мягким краем , темно-коричневый (22.23.19.000)</t>
  </si>
  <si>
    <t>Штукатурка гипсовая ручного нанесения (30 кг), стартовая ОКДП2: 23.64.10.110</t>
  </si>
  <si>
    <t>порог стыкоперекрывающий (0,9м)  ОКДП2: 24.33.11.000</t>
  </si>
  <si>
    <t>Клей обойный (0,3 кг) ОКДП2: 20.52.10.190</t>
  </si>
  <si>
    <t>Грунтовка глубокого проникновения (10 л.) ОКДП2: 20.30.11.130</t>
  </si>
  <si>
    <t>Поставщик № 1 от   28.04.2017г.</t>
  </si>
  <si>
    <t>Поставщик№ 2 от   28.04.2017г.</t>
  </si>
  <si>
    <t>Поставщик             № 3 от   28.04.2017г.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</si>
  <si>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</si>
  <si>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</si>
  <si>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</si>
  <si>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</si>
  <si>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</si>
  <si>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</si>
  <si>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</si>
  <si>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</si>
  <si>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t>ФИО</t>
  </si>
  <si>
    <t xml:space="preserve">Поставщик № 4   </t>
  </si>
  <si>
    <t xml:space="preserve">Поставщик № 5   </t>
  </si>
  <si>
    <t>Компьютер Гравитон Д50А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</si>
</sst>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07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2" fontId="18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0" fillId="0" borderId="0" xfId="0" applyAlignment="1" applyProtection="1">
      <alignment vertical="top"/>
      <protection locked="0"/>
    </xf>
    <xf numFmtId="0" fontId="19" fillId="0" borderId="0" xfId="0" applyFont="1"/>
    <xf numFmtId="0" fontId="19" fillId="0" borderId="0" xfId="0" applyFont="1" applyBorder="1"/>
    <xf numFmtId="0" fontId="19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>
      <alignment horizontal="center" vertical="center" wrapText="1"/>
    </xf>
    <xf numFmtId="2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2" fontId="20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tabSelected="1" view="pageBreakPreview" zoomScale="85" zoomScaleNormal="85" zoomScaleSheetLayoutView="85" workbookViewId="0">
      <selection activeCell="G12" sqref="G12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2" customWidth="1"/>
    <col min="8" max="8" width="12.28515625" customWidth="1"/>
    <col min="9" max="9" width="11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2" t="s">
        <v>22</v>
      </c>
      <c r="M1" s="102"/>
      <c r="N1" s="91"/>
      <c r="O1" s="91"/>
      <c r="P1" s="91"/>
    </row>
    <row r="2" spans="1:27" s="18" customFormat="1" ht="38.25" customHeight="1" x14ac:dyDescent="0.3">
      <c r="B2" s="103" t="s">
        <v>62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7" ht="15" customHeight="1" x14ac:dyDescent="0.25">
      <c r="A3" s="95" t="s">
        <v>0</v>
      </c>
      <c r="B3" s="96" t="s">
        <v>1</v>
      </c>
      <c r="C3" s="96"/>
      <c r="D3" s="96" t="s">
        <v>3</v>
      </c>
      <c r="E3" s="92" t="s">
        <v>4</v>
      </c>
      <c r="F3" s="93"/>
      <c r="G3" s="93"/>
      <c r="H3" s="93"/>
      <c r="I3" s="94"/>
      <c r="J3" s="98" t="s">
        <v>5</v>
      </c>
      <c r="K3" s="98"/>
      <c r="L3" s="98"/>
      <c r="M3" s="99" t="s">
        <v>6</v>
      </c>
      <c r="N3" s="100"/>
      <c r="O3" s="100"/>
      <c r="P3" s="101"/>
    </row>
    <row r="4" spans="1:27" ht="189" customHeight="1" x14ac:dyDescent="0.25">
      <c r="A4" s="95"/>
      <c r="B4" s="97"/>
      <c r="C4" s="97"/>
      <c r="D4" s="97"/>
      <c r="E4" s="8" t="s">
        <v>59</v>
      </c>
      <c r="F4" s="8" t="s">
        <v>60</v>
      </c>
      <c r="G4" s="8" t="s">
        <v>61</v>
      </c>
      <c r="H4" s="8" t="s">
        <v>64</v>
      </c>
      <c r="I4" s="8" t="s">
        <v>65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58</v>
      </c>
    </row>
    <row r="5" spans="1:27" ht="18.75" x14ac:dyDescent="0.25">
      <c r="A5" s="61">
        <v>1</v>
      </c>
      <c r="B5" s="85" t="s">
        <v>66</v>
      </c>
      <c r="C5" s="62"/>
      <c r="D5" s="63">
        <v>2</v>
      </c>
      <c r="E5" s="64">
        <v>62562</v>
      </c>
      <c r="F5" s="83">
        <v>65620</v>
      </c>
      <c r="G5" s="83">
        <v>68755</v>
      </c>
      <c r="H5" s="65"/>
      <c r="I5" s="83"/>
      <c r="J5" s="66">
        <f>(E5+F5+G5)/3</f>
        <v>65645.666666666672</v>
      </c>
      <c r="K5" s="66">
        <f t="shared" ref="K5" si="0">SQRT((SUM(IF(E5&gt;0,POWER(E5-J5,2),0),IF(F5&gt;0,POWER(F5-J5,2),0),IF(G5&gt;0,POWER(G5-J5,2),0),IF(H5&gt;0,POWER(H5-J5,2),0),IF(I5&gt;0,POWER(I5-J5,2),0),))/(COUNTA(E5:I5)-1))</f>
        <v>3096.5797799077186</v>
      </c>
      <c r="L5" s="67">
        <f t="shared" ref="L5" si="1">K5/J5*100</f>
        <v>4.7171122438765467</v>
      </c>
      <c r="M5" s="84">
        <f>((D5/COUNTA(E5:I5))*(SUM(E5:I5)))</f>
        <v>131291.33333333331</v>
      </c>
      <c r="N5" s="83">
        <v>62562</v>
      </c>
      <c r="O5" s="83">
        <v>62562</v>
      </c>
      <c r="P5" s="68">
        <f>N5*D5</f>
        <v>125124</v>
      </c>
      <c r="Q5" s="57"/>
      <c r="R5" s="57"/>
      <c r="S5" s="57"/>
      <c r="X5" s="60"/>
    </row>
    <row r="6" spans="1:27" ht="30.75" customHeight="1" x14ac:dyDescent="0.25">
      <c r="A6" s="70"/>
      <c r="B6" s="71" t="s">
        <v>39</v>
      </c>
      <c r="C6" s="72"/>
      <c r="D6" s="73"/>
      <c r="E6" s="74"/>
      <c r="F6" s="75"/>
      <c r="G6" s="68"/>
      <c r="H6" s="68"/>
      <c r="I6" s="68"/>
      <c r="J6" s="76"/>
      <c r="K6" s="77"/>
      <c r="L6" s="77"/>
      <c r="M6" s="69"/>
      <c r="N6" s="78"/>
      <c r="O6" s="69"/>
      <c r="P6" s="79">
        <f>SUM(P5:P5)</f>
        <v>125124</v>
      </c>
      <c r="Q6" s="58"/>
      <c r="R6" s="57"/>
      <c r="S6" s="57"/>
    </row>
    <row r="7" spans="1:27" s="1" customFormat="1" ht="25.5" customHeight="1" x14ac:dyDescent="0.25">
      <c r="A7" s="90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80">
        <f>P6</f>
        <v>125124</v>
      </c>
      <c r="N7" s="81" t="s">
        <v>21</v>
      </c>
      <c r="O7" s="82"/>
      <c r="P7" s="82"/>
      <c r="Q7" s="21"/>
      <c r="R7" s="59"/>
      <c r="S7" s="59"/>
    </row>
    <row r="8" spans="1:27" s="1" customFormat="1" ht="15.7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spans="1:27" s="1" customFormat="1" ht="51.75" customHeight="1" x14ac:dyDescent="0.25">
      <c r="A9" s="86" t="s">
        <v>16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59"/>
      <c r="S9" s="59"/>
    </row>
    <row r="10" spans="1:27" s="1" customFormat="1" ht="15.75" customHeight="1" x14ac:dyDescent="0.25">
      <c r="A10" s="88" t="s">
        <v>19</v>
      </c>
      <c r="B10" s="88"/>
      <c r="C10" s="88"/>
      <c r="D10" s="88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88"/>
      <c r="B11" s="88"/>
      <c r="C11" s="88"/>
      <c r="D11" s="88"/>
      <c r="E11" s="9"/>
      <c r="F11" s="11"/>
      <c r="G11" s="12"/>
      <c r="H11" s="87"/>
      <c r="I11" s="87"/>
      <c r="J11" s="87"/>
      <c r="K11" s="87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63</v>
      </c>
      <c r="L13" s="13"/>
      <c r="M13" s="13"/>
      <c r="N13" s="13"/>
      <c r="O13" s="13"/>
      <c r="P13" s="13"/>
      <c r="Q13" s="13"/>
      <c r="V13" s="56"/>
    </row>
    <row r="14" spans="1:27" s="1" customFormat="1" ht="15.75" customHeight="1" x14ac:dyDescent="0.25">
      <c r="A14" s="88" t="s">
        <v>18</v>
      </c>
      <c r="B14" s="88"/>
      <c r="C14" s="88"/>
      <c r="D14" s="88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88"/>
      <c r="B15" s="88"/>
      <c r="C15" s="88"/>
      <c r="D15" s="88"/>
      <c r="E15" s="9"/>
      <c r="F15" s="11"/>
      <c r="G15" s="12"/>
      <c r="H15" s="87"/>
      <c r="I15" s="87"/>
      <c r="J15" s="87"/>
      <c r="K15" s="87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63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  <mergeCell ref="A9:Q9"/>
    <mergeCell ref="H11:K11"/>
    <mergeCell ref="H15:K15"/>
    <mergeCell ref="A10:D11"/>
    <mergeCell ref="A14:D15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5"/>
  <sheetViews>
    <sheetView topLeftCell="A4" workbookViewId="0">
      <selection activeCell="S7" sqref="S7"/>
    </sheetView>
  </sheetViews>
  <sheetFormatPr defaultRowHeight="15" x14ac:dyDescent="0.25"/>
  <cols>
    <col min="2" max="2" width="30.140625" bestFit="1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2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9.7109375" bestFit="1" customWidth="1"/>
    <col min="16" max="16" width="12.5703125" customWidth="1"/>
  </cols>
  <sheetData>
    <row r="1" spans="1:19" s="17" customFormat="1" ht="37.5" customHeight="1" x14ac:dyDescent="0.35">
      <c r="L1" s="102" t="s">
        <v>22</v>
      </c>
      <c r="M1" s="102"/>
      <c r="N1" s="91"/>
      <c r="O1" s="91"/>
      <c r="P1" s="91"/>
    </row>
    <row r="2" spans="1:19" s="18" customFormat="1" ht="38.25" customHeight="1" x14ac:dyDescent="0.3">
      <c r="B2" s="103" t="s">
        <v>40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" customHeight="1" x14ac:dyDescent="0.25">
      <c r="A3" s="95" t="s">
        <v>0</v>
      </c>
      <c r="B3" s="96" t="s">
        <v>1</v>
      </c>
      <c r="C3" s="96" t="s">
        <v>2</v>
      </c>
      <c r="D3" s="96" t="s">
        <v>3</v>
      </c>
      <c r="E3" s="92" t="s">
        <v>4</v>
      </c>
      <c r="F3" s="93"/>
      <c r="G3" s="93"/>
      <c r="H3" s="93"/>
      <c r="I3" s="94"/>
      <c r="J3" s="98" t="s">
        <v>5</v>
      </c>
      <c r="K3" s="98"/>
      <c r="L3" s="98"/>
      <c r="M3" s="99" t="s">
        <v>6</v>
      </c>
      <c r="N3" s="100"/>
      <c r="O3" s="100"/>
      <c r="P3" s="101"/>
    </row>
    <row r="4" spans="1:19" ht="189" customHeight="1" x14ac:dyDescent="0.25">
      <c r="A4" s="95"/>
      <c r="B4" s="96"/>
      <c r="C4" s="96"/>
      <c r="D4" s="96"/>
      <c r="E4" s="8" t="s">
        <v>52</v>
      </c>
      <c r="F4" s="8" t="s">
        <v>53</v>
      </c>
      <c r="G4" s="8" t="s">
        <v>54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44.25" customHeight="1" x14ac:dyDescent="0.25">
      <c r="A5" s="23">
        <v>1</v>
      </c>
      <c r="B5" s="25" t="s">
        <v>24</v>
      </c>
      <c r="C5" s="24" t="s">
        <v>23</v>
      </c>
      <c r="D5" s="45">
        <v>42</v>
      </c>
      <c r="E5" s="27">
        <v>89</v>
      </c>
      <c r="F5" s="27">
        <v>90</v>
      </c>
      <c r="G5" s="27">
        <v>87</v>
      </c>
      <c r="H5" s="28"/>
      <c r="I5" s="26"/>
      <c r="J5" s="29">
        <f t="shared" ref="J5:J28" si="0">AVERAGE(E5:I5)</f>
        <v>88.666666666666671</v>
      </c>
      <c r="K5" s="29">
        <f t="shared" ref="K5:K28" si="1">SQRT((SUM(IF(E5&gt;0,POWER(E5-J5,2),0),IF(F5&gt;0,POWER(F5-J5,2),0),IF(G5&gt;0,POWER(G5-J5,2),0),IF(H5&gt;0,POWER(H5-J5,2),0),IF(I5&gt;0,POWER(I5-J5,2),0),))/(COUNTA(E5:I5)-1))</f>
        <v>1.5275252316519468</v>
      </c>
      <c r="L5" s="24">
        <f t="shared" ref="L5:L28" si="2">K5/J5*100</f>
        <v>1.7227728176525716</v>
      </c>
      <c r="M5" s="34">
        <f>((D5/COUNTA(E5:I5))*(SUM(E5:I5)))</f>
        <v>3724</v>
      </c>
      <c r="N5" s="30">
        <f>J5</f>
        <v>88.666666666666671</v>
      </c>
      <c r="O5" s="30">
        <v>88.67</v>
      </c>
      <c r="P5" s="44">
        <f>O5*D5</f>
        <v>3724.14</v>
      </c>
    </row>
    <row r="6" spans="1:19" ht="39.75" customHeight="1" x14ac:dyDescent="0.25">
      <c r="A6" s="23">
        <v>2</v>
      </c>
      <c r="B6" s="25" t="s">
        <v>25</v>
      </c>
      <c r="C6" s="24" t="s">
        <v>23</v>
      </c>
      <c r="D6" s="45">
        <v>130</v>
      </c>
      <c r="E6" s="27">
        <v>29</v>
      </c>
      <c r="F6" s="27">
        <v>30</v>
      </c>
      <c r="G6" s="27">
        <v>27</v>
      </c>
      <c r="H6" s="28"/>
      <c r="I6" s="26"/>
      <c r="J6" s="29">
        <f t="shared" si="0"/>
        <v>28.666666666666668</v>
      </c>
      <c r="K6" s="29">
        <f t="shared" si="1"/>
        <v>1.5275252316519465</v>
      </c>
      <c r="L6" s="24">
        <f t="shared" si="2"/>
        <v>5.3285763894835343</v>
      </c>
      <c r="M6" s="34">
        <f t="shared" ref="M6:M27" si="3">((D6/COUNTA(E6:I6))*(SUM(E6:I6)))</f>
        <v>3726.666666666667</v>
      </c>
      <c r="N6" s="30">
        <f t="shared" ref="N6:N27" si="4">J6</f>
        <v>28.666666666666668</v>
      </c>
      <c r="O6" s="30">
        <v>28.67</v>
      </c>
      <c r="P6" s="44">
        <f>O6*D6</f>
        <v>3727.1000000000004</v>
      </c>
    </row>
    <row r="7" spans="1:19" ht="42.75" customHeight="1" x14ac:dyDescent="0.25">
      <c r="A7" s="23">
        <v>3</v>
      </c>
      <c r="B7" s="25" t="s">
        <v>26</v>
      </c>
      <c r="C7" s="24" t="s">
        <v>23</v>
      </c>
      <c r="D7" s="45">
        <v>160</v>
      </c>
      <c r="E7" s="27">
        <v>15</v>
      </c>
      <c r="F7" s="27">
        <v>17</v>
      </c>
      <c r="G7" s="27">
        <v>14</v>
      </c>
      <c r="H7" s="28"/>
      <c r="I7" s="26"/>
      <c r="J7" s="29">
        <f t="shared" si="0"/>
        <v>15.333333333333334</v>
      </c>
      <c r="K7" s="29">
        <f t="shared" si="1"/>
        <v>1.5275252316519468</v>
      </c>
      <c r="L7" s="24">
        <f t="shared" si="2"/>
        <v>9.9621210759909573</v>
      </c>
      <c r="M7" s="34">
        <f t="shared" si="3"/>
        <v>2453.3333333333335</v>
      </c>
      <c r="N7" s="30">
        <f t="shared" si="4"/>
        <v>15.333333333333334</v>
      </c>
      <c r="O7" s="30">
        <v>15.34</v>
      </c>
      <c r="P7" s="44">
        <f t="shared" ref="P7:P25" si="5">O7*D7</f>
        <v>2454.4</v>
      </c>
    </row>
    <row r="8" spans="1:19" ht="55.5" customHeight="1" x14ac:dyDescent="0.25">
      <c r="A8" s="23">
        <v>4</v>
      </c>
      <c r="B8" s="25" t="s">
        <v>27</v>
      </c>
      <c r="C8" s="24" t="s">
        <v>23</v>
      </c>
      <c r="D8" s="45">
        <v>40</v>
      </c>
      <c r="E8" s="27">
        <v>58</v>
      </c>
      <c r="F8" s="27">
        <v>59</v>
      </c>
      <c r="G8" s="27">
        <v>57</v>
      </c>
      <c r="H8" s="28"/>
      <c r="I8" s="26"/>
      <c r="J8" s="29">
        <f t="shared" si="0"/>
        <v>58</v>
      </c>
      <c r="K8" s="29">
        <f t="shared" si="1"/>
        <v>1</v>
      </c>
      <c r="L8" s="24">
        <f t="shared" si="2"/>
        <v>1.7241379310344827</v>
      </c>
      <c r="M8" s="34">
        <f t="shared" si="3"/>
        <v>2320</v>
      </c>
      <c r="N8" s="30">
        <f t="shared" si="4"/>
        <v>58</v>
      </c>
      <c r="O8" s="30">
        <v>58</v>
      </c>
      <c r="P8" s="44">
        <f t="shared" si="5"/>
        <v>2320</v>
      </c>
    </row>
    <row r="9" spans="1:19" ht="46.5" customHeight="1" x14ac:dyDescent="0.25">
      <c r="A9" s="23">
        <v>5</v>
      </c>
      <c r="B9" s="25" t="s">
        <v>28</v>
      </c>
      <c r="C9" s="24" t="s">
        <v>23</v>
      </c>
      <c r="D9" s="45">
        <v>60</v>
      </c>
      <c r="E9" s="27">
        <v>8</v>
      </c>
      <c r="F9" s="27">
        <v>9.5</v>
      </c>
      <c r="G9" s="27">
        <v>7</v>
      </c>
      <c r="H9" s="28"/>
      <c r="I9" s="26"/>
      <c r="J9" s="29">
        <f t="shared" si="0"/>
        <v>8.1666666666666661</v>
      </c>
      <c r="K9" s="29">
        <f t="shared" si="1"/>
        <v>1.2583057392117918</v>
      </c>
      <c r="L9" s="24">
        <f t="shared" si="2"/>
        <v>15.407825378103574</v>
      </c>
      <c r="M9" s="34">
        <f t="shared" si="3"/>
        <v>490</v>
      </c>
      <c r="N9" s="30">
        <f t="shared" si="4"/>
        <v>8.1666666666666661</v>
      </c>
      <c r="O9" s="30">
        <v>8.17</v>
      </c>
      <c r="P9" s="44">
        <f t="shared" si="5"/>
        <v>490.2</v>
      </c>
    </row>
    <row r="10" spans="1:19" ht="51" customHeight="1" x14ac:dyDescent="0.25">
      <c r="A10" s="23">
        <v>6</v>
      </c>
      <c r="B10" s="25" t="s">
        <v>29</v>
      </c>
      <c r="C10" s="24" t="s">
        <v>45</v>
      </c>
      <c r="D10" s="45">
        <v>12</v>
      </c>
      <c r="E10" s="27">
        <v>2000</v>
      </c>
      <c r="F10" s="27">
        <v>2030</v>
      </c>
      <c r="G10" s="27">
        <v>1950</v>
      </c>
      <c r="H10" s="28"/>
      <c r="I10" s="26"/>
      <c r="J10" s="29">
        <f t="shared" si="0"/>
        <v>1993.3333333333333</v>
      </c>
      <c r="K10" s="29">
        <f t="shared" si="1"/>
        <v>40.414518843273804</v>
      </c>
      <c r="L10" s="24">
        <f t="shared" si="2"/>
        <v>2.0274842229067129</v>
      </c>
      <c r="M10" s="34">
        <f t="shared" si="3"/>
        <v>23920</v>
      </c>
      <c r="N10" s="30">
        <f t="shared" si="4"/>
        <v>1993.3333333333333</v>
      </c>
      <c r="O10" s="30">
        <v>1993.34</v>
      </c>
      <c r="P10" s="44">
        <f t="shared" si="5"/>
        <v>23920.079999999998</v>
      </c>
    </row>
    <row r="11" spans="1:19" ht="48" customHeight="1" x14ac:dyDescent="0.25">
      <c r="A11" s="23">
        <v>7</v>
      </c>
      <c r="B11" s="25" t="s">
        <v>30</v>
      </c>
      <c r="C11" s="24" t="s">
        <v>43</v>
      </c>
      <c r="D11" s="45">
        <v>50</v>
      </c>
      <c r="E11" s="27">
        <v>45</v>
      </c>
      <c r="F11" s="27">
        <v>46</v>
      </c>
      <c r="G11" s="27">
        <v>43</v>
      </c>
      <c r="H11" s="28"/>
      <c r="I11" s="26"/>
      <c r="J11" s="29">
        <f t="shared" si="0"/>
        <v>44.666666666666664</v>
      </c>
      <c r="K11" s="29">
        <f t="shared" si="1"/>
        <v>1.5275252316519465</v>
      </c>
      <c r="L11" s="24">
        <f t="shared" si="2"/>
        <v>3.4198326081759998</v>
      </c>
      <c r="M11" s="34">
        <f t="shared" si="3"/>
        <v>2233.3333333333335</v>
      </c>
      <c r="N11" s="30">
        <f t="shared" si="4"/>
        <v>44.666666666666664</v>
      </c>
      <c r="O11" s="30">
        <v>44.67</v>
      </c>
      <c r="P11" s="44">
        <f t="shared" si="5"/>
        <v>2233.5</v>
      </c>
    </row>
    <row r="12" spans="1:19" ht="49.5" customHeight="1" x14ac:dyDescent="0.25">
      <c r="A12" s="23">
        <v>8</v>
      </c>
      <c r="B12" s="25" t="s">
        <v>51</v>
      </c>
      <c r="C12" s="24" t="s">
        <v>23</v>
      </c>
      <c r="D12" s="45">
        <v>6</v>
      </c>
      <c r="E12" s="27">
        <v>654</v>
      </c>
      <c r="F12" s="27">
        <v>657</v>
      </c>
      <c r="G12" s="27">
        <v>652</v>
      </c>
      <c r="H12" s="28"/>
      <c r="I12" s="26"/>
      <c r="J12" s="29">
        <f t="shared" si="0"/>
        <v>654.33333333333337</v>
      </c>
      <c r="K12" s="29">
        <f t="shared" si="1"/>
        <v>2.5166114784235836</v>
      </c>
      <c r="L12" s="24">
        <f t="shared" si="2"/>
        <v>0.38460695034491854</v>
      </c>
      <c r="M12" s="34">
        <f t="shared" si="3"/>
        <v>3926</v>
      </c>
      <c r="N12" s="30">
        <f t="shared" si="4"/>
        <v>654.33333333333337</v>
      </c>
      <c r="O12" s="30">
        <v>654.35</v>
      </c>
      <c r="P12" s="44">
        <f t="shared" si="5"/>
        <v>3926.1000000000004</v>
      </c>
    </row>
    <row r="13" spans="1:19" ht="45" customHeight="1" x14ac:dyDescent="0.25">
      <c r="A13" s="23">
        <v>9</v>
      </c>
      <c r="B13" s="25" t="s">
        <v>44</v>
      </c>
      <c r="C13" s="24" t="s">
        <v>23</v>
      </c>
      <c r="D13" s="45">
        <v>6</v>
      </c>
      <c r="E13" s="27">
        <v>148</v>
      </c>
      <c r="F13" s="27">
        <v>154</v>
      </c>
      <c r="G13" s="27">
        <v>152</v>
      </c>
      <c r="H13" s="28"/>
      <c r="I13" s="26"/>
      <c r="J13" s="29">
        <f t="shared" si="0"/>
        <v>151.33333333333334</v>
      </c>
      <c r="K13" s="29">
        <f t="shared" si="1"/>
        <v>3.0550504633038935</v>
      </c>
      <c r="L13" s="24">
        <f t="shared" si="2"/>
        <v>2.0187558127558769</v>
      </c>
      <c r="M13" s="34">
        <f t="shared" si="3"/>
        <v>908</v>
      </c>
      <c r="N13" s="30">
        <f t="shared" si="4"/>
        <v>151.33333333333334</v>
      </c>
      <c r="O13" s="30">
        <v>152.33000000000001</v>
      </c>
      <c r="P13" s="44">
        <f t="shared" si="5"/>
        <v>913.98</v>
      </c>
    </row>
    <row r="14" spans="1:19" ht="51" customHeight="1" x14ac:dyDescent="0.25">
      <c r="A14" s="23">
        <v>10</v>
      </c>
      <c r="B14" s="25" t="s">
        <v>31</v>
      </c>
      <c r="C14" s="24" t="s">
        <v>23</v>
      </c>
      <c r="D14" s="45">
        <v>6</v>
      </c>
      <c r="E14" s="27">
        <v>1061</v>
      </c>
      <c r="F14" s="27">
        <v>1070</v>
      </c>
      <c r="G14" s="27">
        <v>1030</v>
      </c>
      <c r="H14" s="28"/>
      <c r="I14" s="26"/>
      <c r="J14" s="29">
        <f t="shared" si="0"/>
        <v>1053.6666666666667</v>
      </c>
      <c r="K14" s="29">
        <f t="shared" si="1"/>
        <v>20.984120980716188</v>
      </c>
      <c r="L14" s="24">
        <f t="shared" si="2"/>
        <v>1.9915331522350068</v>
      </c>
      <c r="M14" s="34">
        <f t="shared" si="3"/>
        <v>6322</v>
      </c>
      <c r="N14" s="30">
        <f t="shared" si="4"/>
        <v>1053.6666666666667</v>
      </c>
      <c r="O14" s="30">
        <v>1053.8699999999999</v>
      </c>
      <c r="P14" s="44">
        <f>O14*D14</f>
        <v>6323.2199999999993</v>
      </c>
    </row>
    <row r="15" spans="1:19" ht="51.75" customHeight="1" x14ac:dyDescent="0.25">
      <c r="A15" s="23">
        <v>11</v>
      </c>
      <c r="B15" s="25" t="s">
        <v>32</v>
      </c>
      <c r="C15" s="24" t="s">
        <v>42</v>
      </c>
      <c r="D15" s="45">
        <v>115</v>
      </c>
      <c r="E15" s="27">
        <v>589</v>
      </c>
      <c r="F15" s="27">
        <v>593.75</v>
      </c>
      <c r="G15" s="27">
        <v>580</v>
      </c>
      <c r="H15" s="28"/>
      <c r="I15" s="26"/>
      <c r="J15" s="29">
        <f t="shared" si="0"/>
        <v>587.58333333333337</v>
      </c>
      <c r="K15" s="29">
        <f t="shared" si="1"/>
        <v>6.9836117685144359</v>
      </c>
      <c r="L15" s="24">
        <f t="shared" si="2"/>
        <v>1.1885312894933091</v>
      </c>
      <c r="M15" s="34">
        <f t="shared" si="3"/>
        <v>67572.083333333343</v>
      </c>
      <c r="N15" s="30">
        <f t="shared" si="4"/>
        <v>587.58333333333337</v>
      </c>
      <c r="O15" s="30">
        <f t="shared" ref="O15" si="6">ROUNDUP(N15,2)</f>
        <v>587.59</v>
      </c>
      <c r="P15" s="44">
        <f t="shared" si="5"/>
        <v>67572.850000000006</v>
      </c>
    </row>
    <row r="16" spans="1:19" ht="42" customHeight="1" x14ac:dyDescent="0.25">
      <c r="A16" s="23">
        <v>12</v>
      </c>
      <c r="B16" s="25" t="s">
        <v>46</v>
      </c>
      <c r="C16" s="24" t="s">
        <v>23</v>
      </c>
      <c r="D16" s="45">
        <v>12</v>
      </c>
      <c r="E16" s="27">
        <v>1300</v>
      </c>
      <c r="F16" s="27">
        <v>1310</v>
      </c>
      <c r="G16" s="27">
        <v>1270</v>
      </c>
      <c r="H16" s="28"/>
      <c r="I16" s="26"/>
      <c r="J16" s="29">
        <f t="shared" si="0"/>
        <v>1293.3333333333333</v>
      </c>
      <c r="K16" s="29">
        <f t="shared" si="1"/>
        <v>20.816659994661329</v>
      </c>
      <c r="L16" s="24">
        <f t="shared" si="2"/>
        <v>1.6095355665975257</v>
      </c>
      <c r="M16" s="34">
        <f t="shared" si="3"/>
        <v>15520</v>
      </c>
      <c r="N16" s="30">
        <f t="shared" si="4"/>
        <v>1293.3333333333333</v>
      </c>
      <c r="O16" s="30">
        <v>1293.3399999999999</v>
      </c>
      <c r="P16" s="44">
        <f t="shared" si="5"/>
        <v>15520.079999999998</v>
      </c>
    </row>
    <row r="17" spans="1:17" ht="41.25" customHeight="1" x14ac:dyDescent="0.25">
      <c r="A17" s="23">
        <v>13</v>
      </c>
      <c r="B17" s="25" t="s">
        <v>50</v>
      </c>
      <c r="C17" s="24" t="s">
        <v>23</v>
      </c>
      <c r="D17" s="45">
        <v>12</v>
      </c>
      <c r="E17" s="27">
        <v>220</v>
      </c>
      <c r="F17" s="27">
        <v>230</v>
      </c>
      <c r="G17" s="27">
        <v>215</v>
      </c>
      <c r="H17" s="28"/>
      <c r="I17" s="26"/>
      <c r="J17" s="29">
        <f t="shared" si="0"/>
        <v>221.66666666666666</v>
      </c>
      <c r="K17" s="29">
        <f t="shared" si="1"/>
        <v>7.6376261582597333</v>
      </c>
      <c r="L17" s="24">
        <f t="shared" si="2"/>
        <v>3.4455456353051432</v>
      </c>
      <c r="M17" s="34">
        <f t="shared" si="3"/>
        <v>2660</v>
      </c>
      <c r="N17" s="30">
        <f t="shared" si="4"/>
        <v>221.66666666666666</v>
      </c>
      <c r="O17" s="30">
        <v>221.67</v>
      </c>
      <c r="P17" s="44">
        <f t="shared" si="5"/>
        <v>2660.04</v>
      </c>
    </row>
    <row r="18" spans="1:17" ht="39" customHeight="1" x14ac:dyDescent="0.25">
      <c r="A18" s="23">
        <v>14</v>
      </c>
      <c r="B18" s="25" t="s">
        <v>33</v>
      </c>
      <c r="C18" s="24" t="s">
        <v>23</v>
      </c>
      <c r="D18" s="45">
        <v>20</v>
      </c>
      <c r="E18" s="27">
        <v>10</v>
      </c>
      <c r="F18" s="27">
        <v>12</v>
      </c>
      <c r="G18" s="27">
        <v>8</v>
      </c>
      <c r="H18" s="28"/>
      <c r="I18" s="26"/>
      <c r="J18" s="29">
        <f t="shared" si="0"/>
        <v>10</v>
      </c>
      <c r="K18" s="29">
        <f t="shared" si="1"/>
        <v>2</v>
      </c>
      <c r="L18" s="24">
        <f t="shared" si="2"/>
        <v>20</v>
      </c>
      <c r="M18" s="34">
        <f t="shared" si="3"/>
        <v>200</v>
      </c>
      <c r="N18" s="30">
        <f t="shared" si="4"/>
        <v>10</v>
      </c>
      <c r="O18" s="30">
        <v>10</v>
      </c>
      <c r="P18" s="44">
        <f t="shared" si="5"/>
        <v>200</v>
      </c>
    </row>
    <row r="19" spans="1:17" ht="45" customHeight="1" x14ac:dyDescent="0.25">
      <c r="A19" s="23">
        <v>15</v>
      </c>
      <c r="B19" s="25" t="s">
        <v>34</v>
      </c>
      <c r="C19" s="24" t="s">
        <v>23</v>
      </c>
      <c r="D19" s="45">
        <v>50</v>
      </c>
      <c r="E19" s="27">
        <v>10</v>
      </c>
      <c r="F19" s="27">
        <v>12</v>
      </c>
      <c r="G19" s="27">
        <v>8</v>
      </c>
      <c r="H19" s="28"/>
      <c r="I19" s="26"/>
      <c r="J19" s="29">
        <f t="shared" si="0"/>
        <v>10</v>
      </c>
      <c r="K19" s="29">
        <f t="shared" si="1"/>
        <v>2</v>
      </c>
      <c r="L19" s="24">
        <f t="shared" si="2"/>
        <v>20</v>
      </c>
      <c r="M19" s="34">
        <f t="shared" si="3"/>
        <v>500.00000000000006</v>
      </c>
      <c r="N19" s="30">
        <f t="shared" si="4"/>
        <v>10</v>
      </c>
      <c r="O19" s="30">
        <v>10</v>
      </c>
      <c r="P19" s="44">
        <f t="shared" si="5"/>
        <v>500</v>
      </c>
    </row>
    <row r="20" spans="1:17" ht="43.5" customHeight="1" x14ac:dyDescent="0.25">
      <c r="A20" s="23">
        <v>16</v>
      </c>
      <c r="B20" s="25" t="s">
        <v>47</v>
      </c>
      <c r="C20" s="24" t="s">
        <v>23</v>
      </c>
      <c r="D20" s="45">
        <v>50</v>
      </c>
      <c r="E20" s="27">
        <v>60</v>
      </c>
      <c r="F20" s="27">
        <v>62</v>
      </c>
      <c r="G20" s="27">
        <v>58</v>
      </c>
      <c r="H20" s="28"/>
      <c r="I20" s="26"/>
      <c r="J20" s="29">
        <f t="shared" si="0"/>
        <v>60</v>
      </c>
      <c r="K20" s="29">
        <f t="shared" si="1"/>
        <v>2</v>
      </c>
      <c r="L20" s="24">
        <f t="shared" si="2"/>
        <v>3.3333333333333335</v>
      </c>
      <c r="M20" s="34">
        <f t="shared" si="3"/>
        <v>3000</v>
      </c>
      <c r="N20" s="30">
        <f t="shared" si="4"/>
        <v>60</v>
      </c>
      <c r="O20" s="30">
        <v>60</v>
      </c>
      <c r="P20" s="44">
        <f t="shared" si="5"/>
        <v>3000</v>
      </c>
    </row>
    <row r="21" spans="1:17" ht="39" customHeight="1" x14ac:dyDescent="0.25">
      <c r="A21" s="23">
        <v>17</v>
      </c>
      <c r="B21" s="25" t="s">
        <v>35</v>
      </c>
      <c r="C21" s="24" t="s">
        <v>23</v>
      </c>
      <c r="D21" s="45">
        <v>1</v>
      </c>
      <c r="E21" s="27">
        <v>10.029999999999999</v>
      </c>
      <c r="F21" s="27">
        <v>11.03</v>
      </c>
      <c r="G21" s="27">
        <v>8.0299999999999994</v>
      </c>
      <c r="H21" s="28"/>
      <c r="I21" s="26"/>
      <c r="J21" s="29">
        <f t="shared" si="0"/>
        <v>9.6966666666666654</v>
      </c>
      <c r="K21" s="29">
        <f t="shared" si="1"/>
        <v>1.5275252316519468</v>
      </c>
      <c r="L21" s="24">
        <f t="shared" si="2"/>
        <v>15.753096235668067</v>
      </c>
      <c r="M21" s="34">
        <f t="shared" si="3"/>
        <v>9.6966666666666654</v>
      </c>
      <c r="N21" s="30">
        <f t="shared" si="4"/>
        <v>9.6966666666666654</v>
      </c>
      <c r="O21" s="30">
        <v>9.6999999999999993</v>
      </c>
      <c r="P21" s="44">
        <f t="shared" si="5"/>
        <v>9.6999999999999993</v>
      </c>
    </row>
    <row r="22" spans="1:17" ht="51.75" customHeight="1" x14ac:dyDescent="0.25">
      <c r="A22" s="23">
        <v>18</v>
      </c>
      <c r="B22" s="25" t="s">
        <v>35</v>
      </c>
      <c r="C22" s="24" t="s">
        <v>23</v>
      </c>
      <c r="D22" s="45">
        <v>20</v>
      </c>
      <c r="E22" s="27">
        <v>10</v>
      </c>
      <c r="F22" s="27">
        <v>11</v>
      </c>
      <c r="G22" s="27">
        <v>8</v>
      </c>
      <c r="H22" s="28"/>
      <c r="I22" s="26"/>
      <c r="J22" s="29">
        <f t="shared" si="0"/>
        <v>9.6666666666666661</v>
      </c>
      <c r="K22" s="29">
        <f t="shared" si="1"/>
        <v>1.5275252316519468</v>
      </c>
      <c r="L22" s="24">
        <f t="shared" si="2"/>
        <v>15.801985155020141</v>
      </c>
      <c r="M22" s="34">
        <f t="shared" si="3"/>
        <v>193.33333333333334</v>
      </c>
      <c r="N22" s="30">
        <f t="shared" si="4"/>
        <v>9.6666666666666661</v>
      </c>
      <c r="O22" s="30">
        <v>9.67</v>
      </c>
      <c r="P22" s="44">
        <f t="shared" si="5"/>
        <v>193.4</v>
      </c>
    </row>
    <row r="23" spans="1:17" ht="45" customHeight="1" x14ac:dyDescent="0.25">
      <c r="A23" s="23">
        <v>19</v>
      </c>
      <c r="B23" s="25" t="s">
        <v>36</v>
      </c>
      <c r="C23" s="24" t="s">
        <v>23</v>
      </c>
      <c r="D23" s="45">
        <v>35</v>
      </c>
      <c r="E23" s="27">
        <v>180</v>
      </c>
      <c r="F23" s="27">
        <v>183</v>
      </c>
      <c r="G23" s="27">
        <v>178</v>
      </c>
      <c r="H23" s="28"/>
      <c r="I23" s="26"/>
      <c r="J23" s="29">
        <f t="shared" si="0"/>
        <v>180.33333333333334</v>
      </c>
      <c r="K23" s="29">
        <f t="shared" si="1"/>
        <v>2.5166114784235836</v>
      </c>
      <c r="L23" s="24">
        <f t="shared" si="2"/>
        <v>1.3955331673328559</v>
      </c>
      <c r="M23" s="34">
        <f t="shared" si="3"/>
        <v>6311.6666666666661</v>
      </c>
      <c r="N23" s="30">
        <f t="shared" si="4"/>
        <v>180.33333333333334</v>
      </c>
      <c r="O23" s="30">
        <v>180.34</v>
      </c>
      <c r="P23" s="44">
        <f t="shared" si="5"/>
        <v>6311.9000000000005</v>
      </c>
    </row>
    <row r="24" spans="1:17" ht="45.75" customHeight="1" x14ac:dyDescent="0.25">
      <c r="A24" s="23">
        <v>20</v>
      </c>
      <c r="B24" s="25" t="s">
        <v>37</v>
      </c>
      <c r="C24" s="24" t="s">
        <v>23</v>
      </c>
      <c r="D24" s="45">
        <v>14</v>
      </c>
      <c r="E24" s="27">
        <v>150</v>
      </c>
      <c r="F24" s="27">
        <v>153.5</v>
      </c>
      <c r="G24" s="27">
        <v>147</v>
      </c>
      <c r="H24" s="28"/>
      <c r="I24" s="26"/>
      <c r="J24" s="29">
        <f t="shared" si="0"/>
        <v>150.16666666666666</v>
      </c>
      <c r="K24" s="29">
        <f t="shared" si="1"/>
        <v>3.2532035493238558</v>
      </c>
      <c r="L24" s="24">
        <f t="shared" si="2"/>
        <v>2.1663952603710475</v>
      </c>
      <c r="M24" s="34">
        <f t="shared" si="3"/>
        <v>2102.3333333333335</v>
      </c>
      <c r="N24" s="30">
        <f t="shared" si="4"/>
        <v>150.16666666666666</v>
      </c>
      <c r="O24" s="30">
        <v>150.16999999999999</v>
      </c>
      <c r="P24" s="44">
        <f t="shared" si="5"/>
        <v>2102.3799999999997</v>
      </c>
    </row>
    <row r="25" spans="1:17" ht="44.25" customHeight="1" x14ac:dyDescent="0.25">
      <c r="A25" s="23">
        <v>21</v>
      </c>
      <c r="B25" s="25" t="s">
        <v>48</v>
      </c>
      <c r="C25" s="24" t="s">
        <v>23</v>
      </c>
      <c r="D25" s="45">
        <v>22</v>
      </c>
      <c r="E25" s="27">
        <v>350</v>
      </c>
      <c r="F25" s="27">
        <v>360</v>
      </c>
      <c r="G25" s="27">
        <v>348</v>
      </c>
      <c r="H25" s="28"/>
      <c r="I25" s="26"/>
      <c r="J25" s="29">
        <f t="shared" si="0"/>
        <v>352.66666666666669</v>
      </c>
      <c r="K25" s="29">
        <f t="shared" si="1"/>
        <v>6.4291005073286369</v>
      </c>
      <c r="L25" s="24">
        <f t="shared" si="2"/>
        <v>1.8229963631366646</v>
      </c>
      <c r="M25" s="34">
        <f t="shared" si="3"/>
        <v>7758.6666666666661</v>
      </c>
      <c r="N25" s="30">
        <f t="shared" si="4"/>
        <v>352.66666666666669</v>
      </c>
      <c r="O25" s="30">
        <v>352.67</v>
      </c>
      <c r="P25" s="44">
        <f t="shared" si="5"/>
        <v>7758.7400000000007</v>
      </c>
    </row>
    <row r="26" spans="1:17" ht="47.25" customHeight="1" x14ac:dyDescent="0.25">
      <c r="A26" s="23">
        <v>22</v>
      </c>
      <c r="B26" s="25" t="s">
        <v>38</v>
      </c>
      <c r="C26" s="24" t="s">
        <v>23</v>
      </c>
      <c r="D26" s="45">
        <v>35</v>
      </c>
      <c r="E26" s="27">
        <v>30</v>
      </c>
      <c r="F26" s="27">
        <v>32</v>
      </c>
      <c r="G26" s="27">
        <v>29</v>
      </c>
      <c r="H26" s="28"/>
      <c r="I26" s="26"/>
      <c r="J26" s="29">
        <f t="shared" si="0"/>
        <v>30.333333333333332</v>
      </c>
      <c r="K26" s="29">
        <f t="shared" si="1"/>
        <v>1.5275252316519465</v>
      </c>
      <c r="L26" s="24">
        <f t="shared" si="2"/>
        <v>5.0357974669844392</v>
      </c>
      <c r="M26" s="34">
        <f t="shared" si="3"/>
        <v>1061.6666666666665</v>
      </c>
      <c r="N26" s="30">
        <f t="shared" si="4"/>
        <v>30.333333333333332</v>
      </c>
      <c r="O26" s="30">
        <v>30.33</v>
      </c>
      <c r="P26" s="44">
        <f>O26*D26</f>
        <v>1061.55</v>
      </c>
    </row>
    <row r="27" spans="1:17" ht="42" customHeight="1" x14ac:dyDescent="0.25">
      <c r="A27" s="23">
        <v>23</v>
      </c>
      <c r="B27" s="25" t="s">
        <v>41</v>
      </c>
      <c r="C27" s="24" t="s">
        <v>23</v>
      </c>
      <c r="D27" s="45">
        <v>12</v>
      </c>
      <c r="E27" s="27">
        <v>234.96</v>
      </c>
      <c r="F27" s="27">
        <v>220</v>
      </c>
      <c r="G27" s="27">
        <v>218</v>
      </c>
      <c r="H27" s="28"/>
      <c r="I27" s="26"/>
      <c r="J27" s="29">
        <f t="shared" si="0"/>
        <v>224.32000000000002</v>
      </c>
      <c r="K27" s="29">
        <f t="shared" si="1"/>
        <v>9.2686137043249399</v>
      </c>
      <c r="L27" s="24">
        <f t="shared" si="2"/>
        <v>4.1318713018566955</v>
      </c>
      <c r="M27" s="34">
        <f t="shared" si="3"/>
        <v>2691.84</v>
      </c>
      <c r="N27" s="30">
        <f t="shared" si="4"/>
        <v>224.32000000000002</v>
      </c>
      <c r="O27" s="30">
        <v>224.32</v>
      </c>
      <c r="P27" s="44">
        <f>O27*D27</f>
        <v>2691.84</v>
      </c>
    </row>
    <row r="28" spans="1:17" ht="42" customHeight="1" x14ac:dyDescent="0.25">
      <c r="A28" s="23">
        <v>24</v>
      </c>
      <c r="B28" s="25" t="s">
        <v>49</v>
      </c>
      <c r="C28" s="24" t="s">
        <v>23</v>
      </c>
      <c r="D28" s="45">
        <v>10</v>
      </c>
      <c r="E28" s="27">
        <v>96.02</v>
      </c>
      <c r="F28" s="27">
        <v>98.02</v>
      </c>
      <c r="G28" s="27">
        <v>100.5</v>
      </c>
      <c r="H28" s="28"/>
      <c r="I28" s="26"/>
      <c r="J28" s="29">
        <f t="shared" si="0"/>
        <v>98.179999999999993</v>
      </c>
      <c r="K28" s="29">
        <f t="shared" si="1"/>
        <v>2.2442816222568882</v>
      </c>
      <c r="L28" s="24">
        <f t="shared" si="2"/>
        <v>2.2858847242380205</v>
      </c>
      <c r="M28" s="34">
        <f>((D28/COUNTA(E28:I28))*(SUM(E28:I28)))</f>
        <v>981.8</v>
      </c>
      <c r="N28" s="30">
        <f>J28</f>
        <v>98.179999999999993</v>
      </c>
      <c r="O28" s="30">
        <v>98.18</v>
      </c>
      <c r="P28" s="44">
        <f>O28*D28</f>
        <v>981.80000000000007</v>
      </c>
    </row>
    <row r="29" spans="1:17" ht="30.75" customHeight="1" x14ac:dyDescent="0.25">
      <c r="A29" s="36"/>
      <c r="B29" s="37" t="s">
        <v>39</v>
      </c>
      <c r="C29" s="38"/>
      <c r="D29" s="31"/>
      <c r="E29" s="39"/>
      <c r="F29" s="39"/>
      <c r="G29" s="40"/>
      <c r="H29" s="40"/>
      <c r="I29" s="40"/>
      <c r="J29" s="41"/>
      <c r="K29" s="42"/>
      <c r="L29" s="42"/>
      <c r="M29" s="32"/>
      <c r="N29" s="43"/>
      <c r="O29" s="32"/>
      <c r="P29" s="33">
        <f>SUM(P5:P28)</f>
        <v>160596.99999999997</v>
      </c>
      <c r="Q29" s="22"/>
    </row>
    <row r="30" spans="1:17" s="1" customFormat="1" ht="15.75" customHeight="1" x14ac:dyDescent="0.25">
      <c r="A30" s="105" t="s">
        <v>20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0">
        <f>P29</f>
        <v>160596.99999999997</v>
      </c>
      <c r="N30" s="35" t="s">
        <v>21</v>
      </c>
      <c r="O30" s="21"/>
      <c r="P30" s="21"/>
      <c r="Q30" s="21"/>
    </row>
    <row r="31" spans="1:17" s="1" customFormat="1" ht="91.15" customHeight="1" x14ac:dyDescent="0.25">
      <c r="A31" s="106" t="s">
        <v>16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s="1" customFormat="1" ht="15.75" customHeight="1" x14ac:dyDescent="0.25">
      <c r="A32" s="88" t="s">
        <v>19</v>
      </c>
      <c r="B32" s="88"/>
      <c r="C32" s="88"/>
      <c r="D32" s="88"/>
      <c r="E32" s="9"/>
      <c r="F32" s="9"/>
      <c r="G32" s="9"/>
      <c r="H32" s="9"/>
      <c r="I32" s="9"/>
      <c r="J32" s="9"/>
      <c r="K32" s="9"/>
      <c r="L32" s="10"/>
      <c r="M32" s="10"/>
      <c r="N32" s="10"/>
      <c r="O32" s="10"/>
      <c r="P32" s="10"/>
      <c r="Q32" s="10"/>
    </row>
    <row r="33" spans="1:17" ht="15.6" customHeight="1" x14ac:dyDescent="0.25">
      <c r="A33" s="88"/>
      <c r="B33" s="88"/>
      <c r="C33" s="88"/>
      <c r="D33" s="88"/>
      <c r="E33" s="9"/>
      <c r="F33" s="11"/>
      <c r="G33" s="12"/>
      <c r="H33" s="87"/>
      <c r="I33" s="87"/>
      <c r="J33" s="87"/>
      <c r="K33" s="87"/>
      <c r="L33" s="13"/>
      <c r="M33" s="13"/>
      <c r="N33" s="13"/>
      <c r="O33" s="13"/>
      <c r="P33" s="13"/>
      <c r="Q33" s="13"/>
    </row>
    <row r="34" spans="1:17" s="1" customFormat="1" ht="15" customHeight="1" x14ac:dyDescent="0.25">
      <c r="A34" s="14"/>
      <c r="B34" s="14"/>
      <c r="C34" s="14"/>
      <c r="D34" s="14"/>
      <c r="E34" s="9"/>
      <c r="F34" s="11"/>
      <c r="G34" s="12"/>
      <c r="H34" s="15"/>
      <c r="I34" s="15"/>
      <c r="J34" s="15"/>
      <c r="K34" s="19"/>
      <c r="L34" s="13"/>
      <c r="M34" s="13"/>
      <c r="N34" s="13"/>
      <c r="O34" s="13"/>
      <c r="P34" s="13"/>
      <c r="Q34" s="13"/>
    </row>
    <row r="35" spans="1:17" s="1" customFormat="1" ht="15.75" customHeight="1" x14ac:dyDescent="0.25">
      <c r="A35" s="14"/>
      <c r="B35" s="14"/>
      <c r="C35" s="14"/>
      <c r="D35" s="14"/>
      <c r="E35" s="9"/>
      <c r="F35" s="11"/>
      <c r="G35" s="12"/>
      <c r="H35" s="15"/>
      <c r="I35" s="15"/>
      <c r="J35" s="15"/>
      <c r="K35" s="16" t="s">
        <v>17</v>
      </c>
      <c r="L35" s="13"/>
      <c r="M35" s="13"/>
      <c r="N35" s="13"/>
      <c r="O35" s="13"/>
      <c r="P35" s="13"/>
      <c r="Q35" s="13"/>
    </row>
    <row r="36" spans="1:17" s="1" customFormat="1" ht="15.75" customHeight="1" x14ac:dyDescent="0.25">
      <c r="A36" s="88" t="s">
        <v>18</v>
      </c>
      <c r="B36" s="88"/>
      <c r="C36" s="88"/>
      <c r="D36" s="88"/>
      <c r="E36" s="9"/>
      <c r="F36" s="9"/>
      <c r="G36" s="9"/>
      <c r="H36" s="9"/>
      <c r="I36" s="9"/>
      <c r="J36" s="9"/>
      <c r="K36" s="9"/>
      <c r="L36" s="10"/>
      <c r="M36" s="10"/>
      <c r="N36" s="10"/>
      <c r="O36" s="10"/>
      <c r="P36" s="10"/>
      <c r="Q36" s="10"/>
    </row>
    <row r="37" spans="1:17" s="1" customFormat="1" ht="15.75" customHeight="1" x14ac:dyDescent="0.25">
      <c r="A37" s="88"/>
      <c r="B37" s="88"/>
      <c r="C37" s="88"/>
      <c r="D37" s="88"/>
      <c r="E37" s="9"/>
      <c r="F37" s="11"/>
      <c r="G37" s="12"/>
      <c r="H37" s="87"/>
      <c r="I37" s="87"/>
      <c r="J37" s="87"/>
      <c r="K37" s="87"/>
      <c r="L37" s="13"/>
      <c r="M37" s="13"/>
      <c r="N37" s="13"/>
      <c r="O37" s="13"/>
      <c r="P37" s="13"/>
      <c r="Q37" s="13"/>
    </row>
    <row r="38" spans="1:17" s="1" customFormat="1" ht="15.75" customHeight="1" x14ac:dyDescent="0.25">
      <c r="A38" s="14"/>
      <c r="B38" s="14"/>
      <c r="C38" s="14"/>
      <c r="D38" s="14"/>
      <c r="E38" s="9"/>
      <c r="F38" s="11"/>
      <c r="G38" s="12"/>
      <c r="H38" s="15"/>
      <c r="I38" s="15"/>
      <c r="J38" s="15"/>
      <c r="K38" s="15"/>
      <c r="L38" s="10"/>
      <c r="M38" s="10"/>
      <c r="N38" s="10"/>
      <c r="O38" s="10"/>
      <c r="P38" s="10"/>
      <c r="Q38" s="10"/>
    </row>
    <row r="39" spans="1:17" s="1" customFormat="1" ht="15.75" x14ac:dyDescent="0.25">
      <c r="A39" s="14"/>
      <c r="B39" s="14"/>
      <c r="C39" s="14"/>
      <c r="D39" s="14"/>
      <c r="E39" s="9"/>
      <c r="F39" s="11"/>
      <c r="G39" s="12"/>
      <c r="H39" s="15"/>
      <c r="I39" s="15"/>
      <c r="J39" s="15"/>
      <c r="K39" s="16" t="s">
        <v>17</v>
      </c>
      <c r="L39" s="10"/>
      <c r="M39" s="10"/>
      <c r="N39" s="10"/>
      <c r="O39" s="10"/>
      <c r="P39" s="10"/>
      <c r="Q39" s="10"/>
    </row>
    <row r="40" spans="1:17" s="1" customFormat="1" x14ac:dyDescent="0.25"/>
    <row r="41" spans="1:17" s="1" customFormat="1" x14ac:dyDescent="0.25"/>
    <row r="42" spans="1:17" s="1" customFormat="1" ht="15.75" x14ac:dyDescent="0.25">
      <c r="A42" s="7"/>
      <c r="B42" s="7"/>
    </row>
    <row r="43" spans="1:17" s="1" customFormat="1" ht="15.75" x14ac:dyDescent="0.25">
      <c r="A43" s="7"/>
      <c r="B43" s="7"/>
      <c r="E43" s="7"/>
      <c r="F43" s="7"/>
      <c r="G43" s="7"/>
    </row>
    <row r="44" spans="1:17" s="1" customFormat="1" ht="15.75" x14ac:dyDescent="0.25">
      <c r="A44" s="7"/>
      <c r="B44" s="7"/>
      <c r="C44" s="7"/>
      <c r="E44" s="7"/>
      <c r="F44" s="7"/>
      <c r="G44" s="7"/>
    </row>
    <row r="45" spans="1:17" s="1" customFormat="1" x14ac:dyDescent="0.25"/>
    <row r="46" spans="1:17" s="1" customFormat="1" x14ac:dyDescent="0.25"/>
    <row r="47" spans="1:17" s="1" customFormat="1" x14ac:dyDescent="0.25"/>
    <row r="48" spans="1:1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pans="1:16" s="1" customFormat="1" x14ac:dyDescent="0.25"/>
    <row r="354" spans="1:16" s="1" customFormat="1" x14ac:dyDescent="0.25"/>
    <row r="355" spans="1:16" s="1" customFormat="1" x14ac:dyDescent="0.25"/>
    <row r="356" spans="1:16" s="1" customFormat="1" x14ac:dyDescent="0.25"/>
    <row r="357" spans="1:16" s="1" customFormat="1" x14ac:dyDescent="0.25"/>
    <row r="358" spans="1:16" s="1" customFormat="1" x14ac:dyDescent="0.25"/>
    <row r="359" spans="1:16" s="1" customFormat="1" x14ac:dyDescent="0.25"/>
    <row r="360" spans="1:16" s="1" customFormat="1" x14ac:dyDescent="0.25"/>
    <row r="361" spans="1:16" s="1" customFormat="1" x14ac:dyDescent="0.25"/>
    <row r="362" spans="1:16" s="1" customFormat="1" x14ac:dyDescent="0.25"/>
    <row r="363" spans="1:16" s="1" customFormat="1" x14ac:dyDescent="0.25"/>
    <row r="364" spans="1:16" s="1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s="1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</sheetData>
  <mergeCells count="16">
    <mergeCell ref="A32:D33"/>
    <mergeCell ref="H33:K33"/>
    <mergeCell ref="A36:D37"/>
    <mergeCell ref="H37:K37"/>
    <mergeCell ref="L1:M1"/>
    <mergeCell ref="A30:L30"/>
    <mergeCell ref="A31:Q31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54"/>
      <c r="B3" s="54"/>
      <c r="C3" s="54"/>
      <c r="D3" s="46"/>
      <c r="E3" s="47"/>
      <c r="F3" s="47"/>
      <c r="G3" s="48"/>
      <c r="H3" s="49"/>
      <c r="I3" s="49"/>
      <c r="J3" s="50"/>
      <c r="K3" s="51"/>
      <c r="L3" s="51"/>
      <c r="M3" s="52"/>
      <c r="N3" s="53"/>
      <c r="O3" s="52"/>
      <c r="P3" s="52"/>
    </row>
    <row r="7" spans="1:16" x14ac:dyDescent="0.25">
      <c r="F7" t="s">
        <v>55</v>
      </c>
      <c r="G7" t="s">
        <v>56</v>
      </c>
      <c r="H7" t="s">
        <v>57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55">
        <f>B8*C8</f>
        <v>3080</v>
      </c>
      <c r="G8" s="55">
        <f>B8*D8</f>
        <v>3150</v>
      </c>
      <c r="H8" s="55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55">
        <f t="shared" ref="F9:F33" si="0">B9*C9</f>
        <v>6720</v>
      </c>
      <c r="G9" s="55">
        <f t="shared" ref="G9:G31" si="1">B9*D9</f>
        <v>7200</v>
      </c>
      <c r="H9" s="55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55">
        <f t="shared" si="0"/>
        <v>3750</v>
      </c>
      <c r="G10" s="55">
        <f t="shared" si="1"/>
        <v>4250</v>
      </c>
      <c r="H10" s="55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55">
        <f t="shared" si="0"/>
        <v>3769.35</v>
      </c>
      <c r="G11" s="55">
        <f t="shared" si="1"/>
        <v>3835</v>
      </c>
      <c r="H11" s="55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55">
        <f t="shared" si="0"/>
        <v>1128</v>
      </c>
      <c r="G12" s="55">
        <f t="shared" si="1"/>
        <v>1269</v>
      </c>
      <c r="H12" s="55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55">
        <f t="shared" si="0"/>
        <v>42000</v>
      </c>
      <c r="G13" s="55">
        <f t="shared" si="1"/>
        <v>42630</v>
      </c>
      <c r="H13" s="55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55">
        <f t="shared" si="0"/>
        <v>13500</v>
      </c>
      <c r="G14" s="55">
        <f t="shared" si="1"/>
        <v>13800</v>
      </c>
      <c r="H14" s="55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55">
        <f t="shared" si="0"/>
        <v>9810</v>
      </c>
      <c r="G15" s="55">
        <f t="shared" si="1"/>
        <v>9855</v>
      </c>
      <c r="H15" s="55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55">
        <f t="shared" si="0"/>
        <v>15915</v>
      </c>
      <c r="G16" s="55">
        <f t="shared" si="1"/>
        <v>16050</v>
      </c>
      <c r="H16" s="55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55">
        <f t="shared" si="0"/>
        <v>152551</v>
      </c>
      <c r="G17" s="55">
        <f t="shared" si="1"/>
        <v>153781.25</v>
      </c>
      <c r="H17" s="55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55">
        <f t="shared" si="0"/>
        <v>41600</v>
      </c>
      <c r="G18" s="55">
        <f t="shared" si="1"/>
        <v>41920</v>
      </c>
      <c r="H18" s="55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55">
        <f t="shared" si="0"/>
        <v>4400</v>
      </c>
      <c r="G19" s="55">
        <f t="shared" si="1"/>
        <v>4600</v>
      </c>
      <c r="H19" s="55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55">
        <f t="shared" si="0"/>
        <v>234</v>
      </c>
      <c r="G20" s="55">
        <f t="shared" si="1"/>
        <v>216</v>
      </c>
      <c r="H20" s="55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55">
        <f t="shared" si="0"/>
        <v>195</v>
      </c>
      <c r="G21" s="55">
        <f t="shared" si="1"/>
        <v>180</v>
      </c>
      <c r="H21" s="55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55">
        <f t="shared" si="0"/>
        <v>741</v>
      </c>
      <c r="G22" s="55">
        <f t="shared" si="1"/>
        <v>684</v>
      </c>
      <c r="H22" s="55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55">
        <f t="shared" si="0"/>
        <v>6540</v>
      </c>
      <c r="G23" s="55">
        <f t="shared" si="1"/>
        <v>6758</v>
      </c>
      <c r="H23" s="55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55">
        <f t="shared" si="0"/>
        <v>704</v>
      </c>
      <c r="G24" s="55">
        <f t="shared" si="1"/>
        <v>768</v>
      </c>
      <c r="H24" s="55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55">
        <f t="shared" si="0"/>
        <v>3600</v>
      </c>
      <c r="G25" s="55">
        <f t="shared" si="1"/>
        <v>3660</v>
      </c>
      <c r="H25" s="55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55">
        <f t="shared" si="0"/>
        <v>2250.1499999999996</v>
      </c>
      <c r="G26" s="55">
        <f t="shared" si="1"/>
        <v>2280.1499999999996</v>
      </c>
      <c r="H26" s="55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55">
        <f t="shared" si="0"/>
        <v>17040</v>
      </c>
      <c r="G27" s="55">
        <f t="shared" si="1"/>
        <v>17280</v>
      </c>
      <c r="H27" s="55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55">
        <f t="shared" si="0"/>
        <v>1650</v>
      </c>
      <c r="G28" s="55">
        <f t="shared" si="1"/>
        <v>1500</v>
      </c>
      <c r="H28" s="55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55">
        <f t="shared" si="0"/>
        <v>6670</v>
      </c>
      <c r="G29" s="55">
        <f t="shared" si="1"/>
        <v>6612</v>
      </c>
      <c r="H29" s="55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55">
        <f t="shared" si="0"/>
        <v>1100</v>
      </c>
      <c r="G30" s="55">
        <f t="shared" si="1"/>
        <v>1067</v>
      </c>
      <c r="H30" s="55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55">
        <f t="shared" si="0"/>
        <v>4180</v>
      </c>
      <c r="G31" s="55">
        <f t="shared" si="1"/>
        <v>4085</v>
      </c>
      <c r="H31" s="55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55">
        <f>B32*C32</f>
        <v>1127.53</v>
      </c>
      <c r="G32" s="55">
        <f>B32*D32</f>
        <v>1174.06</v>
      </c>
      <c r="H32" s="55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55">
        <f>B33*D33</f>
        <v>3040</v>
      </c>
      <c r="H33" s="55">
        <f>E33*B33</f>
        <v>3000</v>
      </c>
    </row>
    <row r="34" spans="2:8" x14ac:dyDescent="0.25">
      <c r="F34" s="55">
        <f>SUM(F8:F33)</f>
        <v>347275.03</v>
      </c>
      <c r="G34" s="55">
        <f>SUM(G8:G33)</f>
        <v>351644.46</v>
      </c>
      <c r="H34" s="55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</cp:lastModifiedBy>
  <cp:lastPrinted>2026-06-16T12:27:42Z</cp:lastPrinted>
  <dcterms:created xsi:type="dcterms:W3CDTF">2014-04-01T09:50:37Z</dcterms:created>
  <dcterms:modified xsi:type="dcterms:W3CDTF">2026-06-16T12:27:45Z</dcterms:modified>
</cp:coreProperties>
</file>