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ackupserver\Обмен-ГЗ\Цюрик О.П,\ЗАКУПКИ 2026\Янучек М.А\ЕП п.4\Сальники\"/>
    </mc:Choice>
  </mc:AlternateContent>
  <bookViews>
    <workbookView xWindow="0" yWindow="0" windowWidth="28800" windowHeight="12435"/>
  </bookViews>
  <sheets>
    <sheet name="НМЦК (2)" sheetId="1" r:id="rId1"/>
  </sheets>
  <definedNames>
    <definedName name="_xlnm.Print_Area" localSheetId="0">'НМЦК (2)'!$A$1:$R$7</definedName>
  </definedName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5" i="1" l="1"/>
  <c r="P5" i="1"/>
  <c r="O5" i="1"/>
  <c r="K5" i="1"/>
  <c r="L5" i="1" s="1"/>
  <c r="M5" i="1" s="1"/>
  <c r="N5" i="1" s="1"/>
  <c r="H5" i="1"/>
  <c r="I5" i="1" s="1"/>
  <c r="J5" i="1" s="1"/>
  <c r="Q6" i="1" l="1"/>
  <c r="P6" i="1"/>
  <c r="O6" i="1"/>
</calcChain>
</file>

<file path=xl/sharedStrings.xml><?xml version="1.0" encoding="utf-8"?>
<sst xmlns="http://schemas.openxmlformats.org/spreadsheetml/2006/main" count="25" uniqueCount="25">
  <si>
    <t>Обоснование начальной (максимальной) цены контракта</t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</si>
  <si>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</si>
  <si>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</si>
  <si>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</si>
  <si>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</si>
  <si>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</si>
  <si>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</t>
  </si>
  <si>
    <t>НМЦК, определенная методом сопоставимых рыночных цен (анализа рынка)</t>
  </si>
  <si>
    <t>НМЦК Поставщик №1</t>
  </si>
  <si>
    <t>НМЦК Поставщик №2</t>
  </si>
  <si>
    <t>НМЦК Поставщик №3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</si>
  <si>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</si>
  <si>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</si>
  <si>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</si>
  <si>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до сотых долей после запятой (руб.)</t>
  </si>
  <si>
    <t>НМЦК с учетом округления цены за единицу (руб.)</t>
  </si>
  <si>
    <t xml:space="preserve">Приложение № 2 к заявке 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</si>
  <si>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</si>
  <si>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indexed="8"/>
        <rFont val="Times New Roman"/>
        <family val="1"/>
        <charset val="204"/>
      </rPr>
      <t>Расчет НМЦК по формуле</t>
    </r>
    <r>
      <rPr>
        <sz val="12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</si>
  <si>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Поставщик 1                  Счет № 640 от 10.07.2026
</t>
  </si>
  <si>
    <t xml:space="preserve">Поставщик 2                   Счет № 293 от 10.07.2026
</t>
  </si>
  <si>
    <t>Поставщик 3                   Счет № 00000132 от 10.07.2026</t>
  </si>
  <si>
    <t>Манжеты резинометаллические (сальник)</t>
  </si>
  <si>
    <t>шт</t>
  </si>
  <si>
    <t>Начальная (максимальная) цена контракта определена методом сопоставимых рыночных цен (анализа рынка) данной продукции.
В целях улучшения экономических показателей учреждения и руководствуясь ст.28 и ст.34 БК РФ начальная цена определена как наименьшая из предложенных, потенциальными участниками размещения заказа и составляет:                                                                           3 600,00 (Три тысячи шестьсот) рублей 00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</si>
</sst>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8" fillId="0" borderId="0" xfId="0" applyFont="1"/>
    <xf numFmtId="0" fontId="8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7" fillId="0" borderId="2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3" fillId="0" borderId="2" xfId="1" applyFont="1" applyBorder="1" applyAlignment="1">
      <alignment horizontal="center" vertical="center" wrapText="1"/>
    </xf>
    <xf numFmtId="4" fontId="8" fillId="3" borderId="2" xfId="0" applyNumberFormat="1" applyFont="1" applyFill="1" applyBorder="1"/>
    <xf numFmtId="4" fontId="8" fillId="2" borderId="2" xfId="0" applyNumberFormat="1" applyFont="1" applyFill="1" applyBorder="1" applyAlignment="1">
      <alignment horizontal="center" vertical="center"/>
    </xf>
    <xf numFmtId="4" fontId="7" fillId="0" borderId="2" xfId="0" applyNumberFormat="1" applyFont="1" applyBorder="1" applyAlignment="1">
      <alignment horizontal="center" vertical="top" wrapText="1"/>
    </xf>
    <xf numFmtId="4" fontId="10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/>
    <xf numFmtId="0" fontId="2" fillId="0" borderId="0" xfId="0" applyFont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8" fillId="0" borderId="2" xfId="0" applyFont="1" applyBorder="1" applyAlignment="1"/>
    <xf numFmtId="0" fontId="9" fillId="0" borderId="2" xfId="0" applyFont="1" applyFill="1" applyBorder="1" applyAlignment="1">
      <alignment horizontal="center" textRotation="90"/>
    </xf>
    <xf numFmtId="0" fontId="9" fillId="0" borderId="2" xfId="0" applyFont="1" applyBorder="1" applyAlignment="1">
      <alignment horizontal="center" textRotation="90"/>
    </xf>
    <xf numFmtId="0" fontId="9" fillId="0" borderId="2" xfId="0" applyFont="1" applyBorder="1" applyAlignment="1">
      <alignment vertical="center"/>
    </xf>
    <xf numFmtId="0" fontId="14" fillId="0" borderId="2" xfId="0" applyFont="1" applyBorder="1" applyAlignme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2" name="Picture 6">
          <a:extLst>
            <a:ext uri="{FF2B5EF4-FFF2-40B4-BE49-F238E27FC236}">
              <a16:creationId xmlns="" xmlns:a16="http://schemas.microsoft.com/office/drawing/2014/main" id="{00000000-0008-0000-0000-00001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25812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="" xmlns:a16="http://schemas.microsoft.com/office/drawing/2014/main" id="{00000000-0008-0000-0000-00001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25812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0000-00001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77250" y="22955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5" name="Picture 2">
          <a:extLst>
            <a:ext uri="{FF2B5EF4-FFF2-40B4-BE49-F238E27FC236}">
              <a16:creationId xmlns="" xmlns:a16="http://schemas.microsoft.com/office/drawing/2014/main" id="{00000000-0008-0000-0000-00001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48550" y="226695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000-00001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429750" y="29432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00000000-0008-0000-0000-00001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715500" y="25812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0"/>
  <sheetViews>
    <sheetView tabSelected="1" zoomScaleNormal="100" workbookViewId="0">
      <selection activeCell="A7" sqref="A7:Q7"/>
    </sheetView>
  </sheetViews>
  <sheetFormatPr defaultRowHeight="12.75" x14ac:dyDescent="0.2"/>
  <cols>
    <col min="1" max="1" width="3.7109375" style="1" customWidth="1"/>
    <col min="2" max="2" width="36.28515625" style="1" customWidth="1"/>
    <col min="3" max="3" width="5.85546875" style="1" customWidth="1"/>
    <col min="4" max="4" width="6.85546875" style="1" customWidth="1"/>
    <col min="5" max="5" width="16" style="1" customWidth="1"/>
    <col min="6" max="6" width="17.28515625" style="1" customWidth="1"/>
    <col min="7" max="7" width="15.85546875" style="1" customWidth="1"/>
    <col min="8" max="8" width="15.5703125" style="1" customWidth="1"/>
    <col min="9" max="9" width="15.42578125" style="1" customWidth="1"/>
    <col min="10" max="10" width="19.42578125" style="1" customWidth="1"/>
    <col min="11" max="11" width="35.140625" style="1" customWidth="1"/>
    <col min="12" max="12" width="13.5703125" style="1" customWidth="1"/>
    <col min="13" max="13" width="15.7109375" style="1" customWidth="1"/>
    <col min="14" max="14" width="13.85546875" style="1" customWidth="1"/>
    <col min="15" max="17" width="11.28515625" style="1" bestFit="1" customWidth="1"/>
    <col min="18" max="16384" width="9.140625" style="1"/>
  </cols>
  <sheetData>
    <row r="1" spans="1:29" ht="27.75" customHeight="1" x14ac:dyDescent="0.25">
      <c r="B1" s="2"/>
      <c r="C1" s="2"/>
      <c r="K1" s="26" t="s">
        <v>16</v>
      </c>
      <c r="L1" s="26"/>
      <c r="M1" s="26"/>
      <c r="N1" s="26"/>
      <c r="O1" s="26"/>
      <c r="P1" s="26"/>
      <c r="Q1" s="26"/>
      <c r="R1" s="3"/>
      <c r="S1" s="3"/>
      <c r="T1" s="3"/>
      <c r="U1" s="3"/>
      <c r="V1" s="3"/>
      <c r="W1" s="4"/>
      <c r="X1" s="4"/>
      <c r="Y1" s="4"/>
      <c r="Z1" s="4"/>
      <c r="AA1" s="4"/>
      <c r="AB1" s="4"/>
      <c r="AC1" s="4"/>
    </row>
    <row r="2" spans="1:29" ht="39" customHeight="1" x14ac:dyDescent="0.2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8"/>
      <c r="L2" s="5"/>
      <c r="M2" s="6"/>
      <c r="N2" s="6"/>
      <c r="O2" s="7"/>
      <c r="P2" s="7"/>
      <c r="Q2" s="7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54" customHeight="1" x14ac:dyDescent="0.25">
      <c r="A3" s="29" t="s">
        <v>1</v>
      </c>
      <c r="B3" s="29" t="s">
        <v>2</v>
      </c>
      <c r="C3" s="29" t="s">
        <v>3</v>
      </c>
      <c r="D3" s="29" t="s">
        <v>4</v>
      </c>
      <c r="E3" s="30" t="s">
        <v>5</v>
      </c>
      <c r="F3" s="30"/>
      <c r="G3" s="30"/>
      <c r="H3" s="31" t="s">
        <v>6</v>
      </c>
      <c r="I3" s="31"/>
      <c r="J3" s="31"/>
      <c r="K3" s="32" t="s">
        <v>7</v>
      </c>
      <c r="L3" s="33"/>
      <c r="M3" s="33"/>
      <c r="N3" s="33"/>
      <c r="O3" s="34" t="s">
        <v>8</v>
      </c>
      <c r="P3" s="35" t="s">
        <v>9</v>
      </c>
      <c r="Q3" s="35" t="s">
        <v>10</v>
      </c>
    </row>
    <row r="4" spans="1:29" ht="175.5" customHeight="1" x14ac:dyDescent="0.2">
      <c r="A4" s="29"/>
      <c r="B4" s="29"/>
      <c r="C4" s="29"/>
      <c r="D4" s="29"/>
      <c r="E4" s="8" t="s">
        <v>19</v>
      </c>
      <c r="F4" s="8" t="s">
        <v>20</v>
      </c>
      <c r="G4" s="9" t="s">
        <v>21</v>
      </c>
      <c r="H4" s="8" t="s">
        <v>11</v>
      </c>
      <c r="I4" s="8" t="s">
        <v>12</v>
      </c>
      <c r="J4" s="10" t="s">
        <v>17</v>
      </c>
      <c r="K4" s="11" t="s">
        <v>18</v>
      </c>
      <c r="L4" s="12" t="s">
        <v>13</v>
      </c>
      <c r="M4" s="12" t="s">
        <v>14</v>
      </c>
      <c r="N4" s="13" t="s">
        <v>15</v>
      </c>
      <c r="O4" s="34"/>
      <c r="P4" s="35"/>
      <c r="Q4" s="35"/>
    </row>
    <row r="5" spans="1:29" ht="19.5" customHeight="1" x14ac:dyDescent="0.2">
      <c r="A5" s="14">
        <v>1</v>
      </c>
      <c r="B5" s="42" t="s">
        <v>22</v>
      </c>
      <c r="C5" s="20" t="s">
        <v>23</v>
      </c>
      <c r="D5" s="14">
        <v>24</v>
      </c>
      <c r="E5" s="23">
        <v>150</v>
      </c>
      <c r="F5" s="23">
        <v>166.4</v>
      </c>
      <c r="G5" s="24">
        <v>158.80000000000001</v>
      </c>
      <c r="H5" s="15">
        <f t="shared" ref="H5" si="0">AVERAGE(E5:G5)</f>
        <v>158.4</v>
      </c>
      <c r="I5" s="16">
        <f t="shared" ref="I5" si="1">SQRT(((SUM((POWER(E5-H5,2)),(POWER(F5-H5,2)),(POWER(G5-H5,2)))/(COLUMNS(E5:G5)-1))))</f>
        <v>8.2073138114732807</v>
      </c>
      <c r="J5" s="16">
        <f t="shared" ref="J5" si="2">I5/H5*100</f>
        <v>5.1813849819907078</v>
      </c>
      <c r="K5" s="15">
        <f t="shared" ref="K5" si="3">((D5/3)*(SUM(E5:G5)))</f>
        <v>3801.6</v>
      </c>
      <c r="L5" s="15">
        <f t="shared" ref="L5" si="4">K5/D5</f>
        <v>158.4</v>
      </c>
      <c r="M5" s="15">
        <f t="shared" ref="M5" si="5">ROUND(L5,2)</f>
        <v>158.4</v>
      </c>
      <c r="N5" s="17">
        <f t="shared" ref="N5" si="6">M5*D5</f>
        <v>3801.6000000000004</v>
      </c>
      <c r="O5" s="18">
        <f t="shared" ref="O5" si="7">D5*E5</f>
        <v>3600</v>
      </c>
      <c r="P5" s="16">
        <f t="shared" ref="P5" si="8">D5*F5</f>
        <v>3993.6000000000004</v>
      </c>
      <c r="Q5" s="16">
        <f t="shared" ref="Q5" si="9">D5*G5</f>
        <v>3811.2000000000003</v>
      </c>
    </row>
    <row r="6" spans="1:29" ht="16.5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17">
        <v>1241</v>
      </c>
      <c r="O6" s="22">
        <f>SUM(O5:O5)</f>
        <v>3600</v>
      </c>
      <c r="P6" s="21">
        <f>SUM(P5:P5)</f>
        <v>3993.6000000000004</v>
      </c>
      <c r="Q6" s="16">
        <f>SUM(Q5:Q5)</f>
        <v>3811.2000000000003</v>
      </c>
    </row>
    <row r="7" spans="1:29" s="19" customFormat="1" ht="102.75" customHeight="1" x14ac:dyDescent="0.25">
      <c r="A7" s="40" t="s">
        <v>24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</row>
    <row r="8" spans="1:29" ht="98.25" customHeight="1" x14ac:dyDescent="0.2">
      <c r="A8" s="38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</row>
    <row r="10" spans="1:29" x14ac:dyDescent="0.2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</row>
  </sheetData>
  <mergeCells count="16">
    <mergeCell ref="A10:O10"/>
    <mergeCell ref="K1:Q1"/>
    <mergeCell ref="A2:K2"/>
    <mergeCell ref="A3:A4"/>
    <mergeCell ref="B3:B4"/>
    <mergeCell ref="C3:C4"/>
    <mergeCell ref="D3:D4"/>
    <mergeCell ref="E3:G3"/>
    <mergeCell ref="H3:J3"/>
    <mergeCell ref="K3:N3"/>
    <mergeCell ref="O3:O4"/>
    <mergeCell ref="P3:P4"/>
    <mergeCell ref="Q3:Q4"/>
    <mergeCell ref="A6:M6"/>
    <mergeCell ref="A8:Q8"/>
    <mergeCell ref="A7:Q7"/>
  </mergeCells>
  <pageMargins left="0.25" right="0.25" top="0.75" bottom="0.75" header="0.3" footer="0.3"/>
  <pageSetup paperSize="9"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 (2)</vt:lpstr>
      <vt:lpstr>'НМЦК (2)'!Область_печати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Зубкова Екатерина Константиновна</cp:lastModifiedBy>
  <cp:lastPrinted>2026-07-24T07:10:20Z</cp:lastPrinted>
  <dcterms:created xsi:type="dcterms:W3CDTF">2024-01-18T02:15:44Z</dcterms:created>
  <dcterms:modified xsi:type="dcterms:W3CDTF">2026-07-29T07:03:37Z</dcterms:modified>
</cp:coreProperties>
</file>