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konova_et\Desktop\БЕРЕЗКА 2026\Полиоксидоний\"/>
    </mc:Choice>
  </mc:AlternateContent>
  <bookViews>
    <workbookView xWindow="0" yWindow="0" windowWidth="28635" windowHeight="12270"/>
  </bookViews>
  <sheets>
    <sheet name="Расчет цены" sheetId="2" r:id="rId1"/>
  </sheets>
  <calcPr calcId="152511" refMode="R1C1"/>
</workbook>
</file>

<file path=xl/calcChain.xml><?xml version="1.0" encoding="utf-8"?>
<calcChain xmlns="http://schemas.openxmlformats.org/spreadsheetml/2006/main">
  <c r="E8" i="2" l="1"/>
  <c r="F8" i="2"/>
  <c r="G8" i="2"/>
  <c r="O9" i="2"/>
  <c r="I7" i="2" l="1"/>
  <c r="L7" i="2" l="1"/>
  <c r="M7" i="2" s="1"/>
  <c r="N7" i="2" s="1"/>
  <c r="O7" i="2" s="1"/>
  <c r="O8" i="2" s="1"/>
  <c r="J7" i="2"/>
  <c r="K7" i="2" s="1"/>
</calcChain>
</file>

<file path=xl/sharedStrings.xml><?xml version="1.0" encoding="utf-8"?>
<sst xmlns="http://schemas.openxmlformats.org/spreadsheetml/2006/main" count="35" uniqueCount="35">
  <si>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</si>
  <si>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</si>
  <si>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</si>
  <si>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</si>
  <si>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</si>
  <si>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</si>
  <si>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</si>
  <si>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</si>
  <si>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</si>
  <si>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</si>
  <si>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</si>
  <si>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</si>
  <si>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</si>
  <si>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</si>
  <si>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</si>
  <si>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</si>
  <si>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Подпись:____________________________</t>
  </si>
  <si>
    <t>Характеристики объекта закупки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</si>
  <si>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</si>
  <si>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</si>
  <si>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</si>
  <si>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определяемая методом сопоставимых рыночных цен (анализа рынка)*</t>
  </si>
  <si>
    <t>В соответствии с Приложением № 1 к Извещению об осуществлении закупки</t>
  </si>
  <si>
    <t>ИТОГО:</t>
  </si>
  <si>
    <t>иной метод  в соответствии с ч.6 ст.22 Федерального закона от 05.04.2013 №44-ФЗ</t>
  </si>
  <si>
    <t>упак</t>
  </si>
  <si>
    <t xml:space="preserve">Зам начальника к/с </t>
  </si>
  <si>
    <t>Дьяконова Е.Т.</t>
  </si>
  <si>
    <t>Коммерческое предложение №1           вх 5239                        от 13.08.2026 г.</t>
  </si>
  <si>
    <t>Коммерческое предложение №2           вх 5240                     от 13.08.2026 г.</t>
  </si>
  <si>
    <t>Коммерческое предложение №3           вх 5239                     от 13.08.2026 г.</t>
  </si>
  <si>
    <t xml:space="preserve">Полиоксиодоний </t>
  </si>
  <si>
    <r>
      <rPr>
        <b/>
        <sz val="12"/>
        <rFont val="Times New Roman"/>
        <family val="1"/>
        <charset val="204"/>
      </rPr>
      <t xml:space="preserve">В результате проведенного расчета Н(М)Ц контракта составила (в руб.): 4 564,59  рублей.                                                                                                                                                                                                                    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4 429,83 (четыре тысячи четыреста двадцать девять)  рублей 83 копейки.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  <r>
      <rPr>
        <b/>
        <sz val="12"/>
        <color indexed="9"/>
        <rFont val="Times New Roman"/>
        <family val="1"/>
        <charset val="204"/>
      </rPr>
      <t xml:space="preserve">ВВ </t>
    </r>
  </si>
  <si>
    <t>Дата составления 13.08.2026 г.</t>
  </si>
  <si>
    <r>
      <t>Обоснование начальной (максимальной) цены государственного контракта на поставк</t>
    </r>
    <r>
      <rPr>
        <sz val="12"/>
        <rFont val="Times New Roman"/>
        <family val="1"/>
        <charset val="204"/>
      </rPr>
      <t>у лекарственных срдств</t>
    </r>
    <r>
      <rPr>
        <sz val="12"/>
        <color indexed="8"/>
        <rFont val="Times New Roman"/>
        <family val="1"/>
        <charset val="204"/>
      </rPr>
      <t xml:space="preserve">
Идентификационный код закупки в соответствии с порядковым номером закупки
 (сформированный в извещении о закупке)</t>
    </r>
    <r>
      <rPr>
        <sz val="12"/>
        <rFont val="Times New Roman"/>
        <family val="1"/>
        <charset val="204"/>
      </rPr>
      <t xml:space="preserve">: 261263600064126360100100260000000244 (ОКПД2: 21.20.)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</si>
</sst>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Protection="1"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4" fontId="9" fillId="0" borderId="3" xfId="0" applyNumberFormat="1" applyFont="1" applyBorder="1" applyAlignment="1" applyProtection="1">
      <alignment horizontal="center" vertical="center" wrapText="1"/>
      <protection locked="0"/>
    </xf>
    <xf numFmtId="4" fontId="9" fillId="0" borderId="2" xfId="0" applyNumberFormat="1" applyFont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top" wrapText="1"/>
    </xf>
    <xf numFmtId="4" fontId="1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14" fillId="0" borderId="0" xfId="0" applyNumberFormat="1" applyFont="1" applyAlignment="1">
      <alignment horizontal="left" vertical="distributed" wrapText="1"/>
    </xf>
    <xf numFmtId="4" fontId="6" fillId="0" borderId="0" xfId="0" applyNumberFormat="1" applyFont="1" applyFill="1" applyAlignment="1" applyProtection="1">
      <alignment vertical="center"/>
      <protection locked="0"/>
    </xf>
    <xf numFmtId="4" fontId="6" fillId="0" borderId="0" xfId="0" applyNumberFormat="1" applyFont="1" applyProtection="1">
      <protection locked="0"/>
    </xf>
    <xf numFmtId="4" fontId="3" fillId="0" borderId="0" xfId="0" applyNumberFormat="1" applyFont="1"/>
    <xf numFmtId="4" fontId="6" fillId="0" borderId="0" xfId="0" applyNumberFormat="1" applyFont="1"/>
    <xf numFmtId="4" fontId="5" fillId="0" borderId="0" xfId="0" applyNumberFormat="1" applyFont="1" applyBorder="1" applyAlignment="1">
      <alignment horizontal="right" vertical="center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4" fillId="0" borderId="0" xfId="0" applyNumberFormat="1" applyFont="1" applyProtection="1">
      <protection locked="0"/>
    </xf>
    <xf numFmtId="4" fontId="3" fillId="0" borderId="0" xfId="0" applyNumberFormat="1" applyFont="1" applyAlignment="1">
      <alignment vertical="center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2" fontId="9" fillId="0" borderId="3" xfId="0" applyNumberFormat="1" applyFont="1" applyBorder="1" applyAlignment="1" applyProtection="1">
      <alignment horizontal="center" vertical="center" wrapText="1"/>
      <protection locked="0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4" fillId="0" borderId="0" xfId="0" applyFont="1" applyAlignment="1">
      <alignment horizontal="left" vertical="distributed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4" fontId="10" fillId="0" borderId="3" xfId="0" applyNumberFormat="1" applyFont="1" applyFill="1" applyBorder="1" applyAlignment="1">
      <alignment horizontal="center" vertical="top" wrapText="1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center"/>
      <protection locked="0"/>
    </xf>
    <xf numFmtId="0" fontId="14" fillId="0" borderId="0" xfId="0" applyFont="1" applyAlignment="1">
      <alignment horizontal="left" vertical="distributed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14" fillId="0" borderId="7" xfId="0" applyFont="1" applyBorder="1" applyAlignment="1">
      <alignment horizontal="left" vertical="distributed" wrapText="1"/>
    </xf>
    <xf numFmtId="0" fontId="4" fillId="0" borderId="5" xfId="0" applyFont="1" applyBorder="1" applyAlignment="1">
      <alignment vertical="distributed" wrapText="1"/>
    </xf>
    <xf numFmtId="164" fontId="12" fillId="0" borderId="7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1171575</xdr:rowOff>
    </xdr:from>
    <xdr:to>
      <xdr:col>11</xdr:col>
      <xdr:colOff>9525</xdr:colOff>
      <xdr:row>5</xdr:row>
      <xdr:rowOff>1524000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4162425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5</xdr:row>
      <xdr:rowOff>2105025</xdr:rowOff>
    </xdr:from>
    <xdr:to>
      <xdr:col>11</xdr:col>
      <xdr:colOff>1381125</xdr:colOff>
      <xdr:row>5</xdr:row>
      <xdr:rowOff>2571750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095875"/>
          <a:ext cx="1200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zoomScaleNormal="100" zoomScaleSheetLayoutView="100" workbookViewId="0">
      <selection activeCell="A2" sqref="A2:O2"/>
    </sheetView>
  </sheetViews>
  <sheetFormatPr defaultRowHeight="12.75" x14ac:dyDescent="0.2"/>
  <cols>
    <col min="1" max="1" width="4" style="1" customWidth="1"/>
    <col min="2" max="2" width="26.85546875" style="1" customWidth="1"/>
    <col min="3" max="3" width="8.7109375" style="1" customWidth="1"/>
    <col min="4" max="4" width="6.85546875" style="1" customWidth="1"/>
    <col min="5" max="6" width="21" style="32" customWidth="1"/>
    <col min="7" max="7" width="21" style="47" customWidth="1"/>
    <col min="8" max="8" width="9.140625" style="1"/>
    <col min="9" max="9" width="15.5703125" style="1" customWidth="1"/>
    <col min="10" max="10" width="15.42578125" style="1" customWidth="1"/>
    <col min="11" max="11" width="15.7109375" style="1" customWidth="1"/>
    <col min="12" max="12" width="23.140625" style="1" customWidth="1"/>
    <col min="13" max="13" width="11.5703125" style="1" customWidth="1"/>
    <col min="14" max="14" width="14.140625" style="1" customWidth="1"/>
    <col min="15" max="15" width="15.28515625" style="32" customWidth="1"/>
    <col min="16" max="17" width="9.140625" style="32"/>
    <col min="18" max="16384" width="9.140625" style="1"/>
  </cols>
  <sheetData>
    <row r="1" spans="1:18" ht="37.5" customHeight="1" x14ac:dyDescent="0.3">
      <c r="A1" s="3"/>
      <c r="B1" s="3"/>
      <c r="C1" s="3"/>
      <c r="D1" s="3"/>
      <c r="E1" s="33"/>
      <c r="F1" s="33"/>
      <c r="G1" s="46"/>
      <c r="H1" s="3"/>
      <c r="I1" s="3"/>
      <c r="J1" s="3"/>
      <c r="K1" s="3"/>
      <c r="L1" s="64"/>
      <c r="M1" s="65"/>
      <c r="N1" s="65"/>
      <c r="O1" s="65"/>
    </row>
    <row r="2" spans="1:18" s="3" customFormat="1" ht="81.75" customHeight="1" x14ac:dyDescent="0.3">
      <c r="A2" s="63" t="s">
        <v>34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33"/>
      <c r="Q2" s="33"/>
    </row>
    <row r="3" spans="1:18" s="3" customFormat="1" ht="31.5" customHeight="1" x14ac:dyDescent="0.3">
      <c r="A3" s="12"/>
      <c r="B3" s="16" t="s">
        <v>17</v>
      </c>
      <c r="C3" s="59" t="s">
        <v>22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  <c r="P3" s="33"/>
      <c r="Q3" s="33"/>
    </row>
    <row r="4" spans="1:18" s="3" customFormat="1" ht="31.5" customHeight="1" x14ac:dyDescent="0.3">
      <c r="A4" s="5"/>
      <c r="B4" s="15" t="s">
        <v>18</v>
      </c>
      <c r="C4" s="62" t="s">
        <v>24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33"/>
      <c r="Q4" s="33"/>
    </row>
    <row r="5" spans="1:18" ht="53.25" customHeight="1" x14ac:dyDescent="0.2">
      <c r="A5" s="66" t="s">
        <v>0</v>
      </c>
      <c r="B5" s="66" t="s">
        <v>9</v>
      </c>
      <c r="C5" s="66" t="s">
        <v>1</v>
      </c>
      <c r="D5" s="66" t="s">
        <v>2</v>
      </c>
      <c r="E5" s="70" t="s">
        <v>10</v>
      </c>
      <c r="F5" s="70"/>
      <c r="G5" s="70"/>
      <c r="H5" s="52"/>
      <c r="I5" s="67" t="s">
        <v>13</v>
      </c>
      <c r="J5" s="67"/>
      <c r="K5" s="67"/>
      <c r="L5" s="71" t="s">
        <v>21</v>
      </c>
      <c r="M5" s="71"/>
      <c r="N5" s="71"/>
      <c r="O5" s="71"/>
    </row>
    <row r="6" spans="1:18" s="54" customFormat="1" ht="219.75" customHeight="1" x14ac:dyDescent="0.25">
      <c r="A6" s="66"/>
      <c r="B6" s="66"/>
      <c r="C6" s="66"/>
      <c r="D6" s="66"/>
      <c r="E6" s="58" t="s">
        <v>28</v>
      </c>
      <c r="F6" s="58" t="s">
        <v>29</v>
      </c>
      <c r="G6" s="58" t="s">
        <v>30</v>
      </c>
      <c r="H6" s="51" t="s">
        <v>5</v>
      </c>
      <c r="I6" s="51" t="s">
        <v>4</v>
      </c>
      <c r="J6" s="51" t="s">
        <v>3</v>
      </c>
      <c r="K6" s="9" t="s">
        <v>19</v>
      </c>
      <c r="L6" s="10" t="s">
        <v>20</v>
      </c>
      <c r="M6" s="8" t="s">
        <v>7</v>
      </c>
      <c r="N6" s="8" t="s">
        <v>8</v>
      </c>
      <c r="O6" s="26" t="s">
        <v>11</v>
      </c>
      <c r="P6" s="53"/>
      <c r="Q6" s="53"/>
    </row>
    <row r="7" spans="1:18" ht="15.75" x14ac:dyDescent="0.2">
      <c r="A7" s="14">
        <v>1</v>
      </c>
      <c r="B7" s="21" t="s">
        <v>31</v>
      </c>
      <c r="C7" s="20" t="s">
        <v>25</v>
      </c>
      <c r="D7" s="19">
        <v>3</v>
      </c>
      <c r="E7" s="22">
        <v>1476.61</v>
      </c>
      <c r="F7" s="23">
        <v>1548</v>
      </c>
      <c r="G7" s="22">
        <v>1540</v>
      </c>
      <c r="H7" s="22" t="s">
        <v>6</v>
      </c>
      <c r="I7" s="24">
        <f>AVERAGE(E7:G7)</f>
        <v>1521.5366666666666</v>
      </c>
      <c r="J7" s="25">
        <f t="shared" ref="J7" si="0">SQRT(((SUM((POWER(G7-I7,2)),(POWER(F7-I7,2)),(POWER(E7-I7,2)))/(COLUMNS(E7:G7)-1))))</f>
        <v>39.11270935812729</v>
      </c>
      <c r="K7" s="25">
        <f t="shared" ref="K7" si="1">J7/I7*100</f>
        <v>2.5706057707971084</v>
      </c>
      <c r="L7" s="24">
        <f t="shared" ref="L7" si="2">((D7/3)*(SUM(E7:G7)))</f>
        <v>4564.6099999999997</v>
      </c>
      <c r="M7" s="24">
        <f t="shared" ref="M7" si="3">L7/D7</f>
        <v>1521.5366666666666</v>
      </c>
      <c r="N7" s="24">
        <f t="shared" ref="N7" si="4">ROUNDDOWN(M7,2)</f>
        <v>1521.53</v>
      </c>
      <c r="O7" s="24">
        <f>N7*D7</f>
        <v>4564.59</v>
      </c>
    </row>
    <row r="8" spans="1:18" ht="23.25" customHeight="1" x14ac:dyDescent="0.2">
      <c r="A8" s="56"/>
      <c r="B8" s="38" t="s">
        <v>23</v>
      </c>
      <c r="C8" s="38"/>
      <c r="D8" s="19"/>
      <c r="E8" s="22">
        <f>SUMPRODUCT(D7:D7,E7:E7)</f>
        <v>4429.83</v>
      </c>
      <c r="F8" s="22">
        <f>SUMPRODUCT(D7:D7,F7:F7)</f>
        <v>4644</v>
      </c>
      <c r="G8" s="22">
        <f>SUMPRODUCT(D7:D7,G7:G7)</f>
        <v>4620</v>
      </c>
      <c r="H8" s="39"/>
      <c r="I8" s="40"/>
      <c r="J8" s="41"/>
      <c r="K8" s="41"/>
      <c r="L8" s="40"/>
      <c r="M8" s="42"/>
      <c r="N8" s="43"/>
      <c r="O8" s="44">
        <f>SUM(O7:O7)</f>
        <v>4564.59</v>
      </c>
      <c r="R8" s="32"/>
    </row>
    <row r="9" spans="1:18" s="2" customFormat="1" ht="81.75" customHeight="1" x14ac:dyDescent="0.2">
      <c r="A9" s="75" t="s">
        <v>32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27" t="e">
        <f>SUM(#REF!)</f>
        <v>#REF!</v>
      </c>
      <c r="P9" s="32"/>
      <c r="Q9" s="37"/>
    </row>
    <row r="10" spans="1:18" s="2" customFormat="1" ht="10.5" customHeight="1" x14ac:dyDescent="0.25">
      <c r="A10" s="11"/>
      <c r="B10" s="11"/>
      <c r="C10" s="11"/>
      <c r="D10" s="11"/>
      <c r="E10" s="34"/>
      <c r="F10" s="34"/>
      <c r="G10" s="48"/>
      <c r="H10" s="11"/>
      <c r="I10" s="6"/>
      <c r="J10" s="7"/>
      <c r="K10" s="7"/>
      <c r="L10" s="7"/>
      <c r="M10" s="7"/>
      <c r="N10" s="7"/>
      <c r="O10" s="28"/>
      <c r="P10" s="37"/>
      <c r="Q10" s="37"/>
    </row>
    <row r="11" spans="1:18" s="2" customFormat="1" ht="31.5" customHeight="1" x14ac:dyDescent="0.25">
      <c r="A11" s="74" t="s">
        <v>15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37"/>
      <c r="Q11" s="37"/>
    </row>
    <row r="12" spans="1:18" s="2" customFormat="1" ht="33" customHeight="1" x14ac:dyDescent="0.25">
      <c r="A12" s="73" t="s">
        <v>14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37"/>
      <c r="Q12" s="37"/>
    </row>
    <row r="13" spans="1:18" s="2" customFormat="1" ht="10.5" customHeight="1" x14ac:dyDescent="0.2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37"/>
      <c r="Q13" s="37"/>
    </row>
    <row r="14" spans="1:18" s="2" customFormat="1" ht="9.75" customHeight="1" x14ac:dyDescent="0.25">
      <c r="A14" s="55"/>
      <c r="B14" s="55"/>
      <c r="C14" s="55"/>
      <c r="D14" s="55"/>
      <c r="E14" s="29"/>
      <c r="F14" s="29"/>
      <c r="G14" s="49"/>
      <c r="H14" s="55"/>
      <c r="I14" s="55"/>
      <c r="J14" s="55"/>
      <c r="K14" s="55"/>
      <c r="L14" s="55"/>
      <c r="M14" s="55"/>
      <c r="N14" s="55"/>
      <c r="O14" s="29"/>
      <c r="P14" s="37"/>
      <c r="Q14" s="37"/>
    </row>
    <row r="15" spans="1:18" s="4" customFormat="1" ht="27" customHeight="1" x14ac:dyDescent="0.25">
      <c r="A15" s="57"/>
      <c r="B15" s="72" t="s">
        <v>33</v>
      </c>
      <c r="C15" s="72"/>
      <c r="D15" s="72"/>
      <c r="E15" s="72"/>
      <c r="F15" s="35"/>
      <c r="G15" s="45"/>
      <c r="O15" s="30"/>
      <c r="P15" s="30"/>
      <c r="Q15" s="30"/>
    </row>
    <row r="16" spans="1:18" s="3" customFormat="1" ht="19.5" customHeight="1" x14ac:dyDescent="0.3">
      <c r="A16" s="68" t="s">
        <v>12</v>
      </c>
      <c r="B16" s="68"/>
      <c r="C16" s="68"/>
      <c r="D16" s="68"/>
      <c r="E16" s="68"/>
      <c r="F16" s="31"/>
      <c r="G16" s="50"/>
      <c r="H16" s="13"/>
      <c r="I16" s="13"/>
      <c r="J16" s="13"/>
      <c r="K16" s="13"/>
      <c r="L16" s="13"/>
      <c r="M16" s="13"/>
      <c r="N16" s="13"/>
      <c r="O16" s="31"/>
      <c r="P16" s="33"/>
      <c r="Q16" s="33"/>
    </row>
    <row r="17" spans="1:17" s="3" customFormat="1" ht="14.25" customHeight="1" x14ac:dyDescent="0.3">
      <c r="A17" s="17"/>
      <c r="B17" s="17" t="s">
        <v>26</v>
      </c>
      <c r="C17" s="18"/>
      <c r="D17" s="18"/>
      <c r="E17" s="36"/>
      <c r="F17" s="31"/>
      <c r="G17" s="50"/>
      <c r="H17" s="13"/>
      <c r="I17" s="13"/>
      <c r="J17" s="13"/>
      <c r="K17" s="13"/>
      <c r="L17" s="13"/>
      <c r="M17" s="13"/>
      <c r="N17" s="13"/>
      <c r="O17" s="31"/>
      <c r="P17" s="33"/>
      <c r="Q17" s="33"/>
    </row>
    <row r="18" spans="1:17" s="3" customFormat="1" ht="14.25" customHeight="1" x14ac:dyDescent="0.3">
      <c r="A18" s="17"/>
      <c r="B18" s="17" t="s">
        <v>27</v>
      </c>
      <c r="C18" s="18"/>
      <c r="D18" s="18"/>
      <c r="E18" s="36"/>
      <c r="F18" s="31"/>
      <c r="G18" s="50"/>
      <c r="H18" s="13"/>
      <c r="I18" s="13"/>
      <c r="J18" s="13"/>
      <c r="K18" s="13"/>
      <c r="L18" s="13"/>
      <c r="M18" s="13"/>
      <c r="N18" s="13"/>
      <c r="O18" s="31"/>
      <c r="P18" s="33"/>
      <c r="Q18" s="33"/>
    </row>
    <row r="19" spans="1:17" s="3" customFormat="1" ht="14.25" customHeight="1" x14ac:dyDescent="0.3">
      <c r="A19" s="17"/>
      <c r="B19" s="17" t="s">
        <v>16</v>
      </c>
      <c r="C19" s="18"/>
      <c r="D19" s="18"/>
      <c r="E19" s="36"/>
      <c r="F19" s="31"/>
      <c r="G19" s="50"/>
      <c r="H19" s="13"/>
      <c r="I19" s="13"/>
      <c r="J19" s="13"/>
      <c r="K19" s="13"/>
      <c r="L19" s="13"/>
      <c r="M19" s="13"/>
      <c r="N19" s="13"/>
      <c r="O19" s="31"/>
      <c r="P19" s="33"/>
      <c r="Q19" s="33"/>
    </row>
    <row r="20" spans="1:17" s="3" customFormat="1" ht="14.25" customHeight="1" x14ac:dyDescent="0.3">
      <c r="A20" s="17"/>
      <c r="B20" s="17"/>
      <c r="C20" s="18"/>
      <c r="D20" s="18"/>
      <c r="E20" s="36"/>
      <c r="F20" s="31"/>
      <c r="G20" s="50"/>
      <c r="H20" s="13"/>
      <c r="I20" s="13"/>
      <c r="J20" s="13"/>
      <c r="K20" s="13"/>
      <c r="L20" s="13"/>
      <c r="M20" s="13"/>
      <c r="N20" s="13"/>
      <c r="O20" s="31"/>
      <c r="P20" s="33"/>
      <c r="Q20" s="33"/>
    </row>
  </sheetData>
  <mergeCells count="17">
    <mergeCell ref="A16:E16"/>
    <mergeCell ref="A13:O13"/>
    <mergeCell ref="D5:D6"/>
    <mergeCell ref="E5:G5"/>
    <mergeCell ref="C5:C6"/>
    <mergeCell ref="L5:O5"/>
    <mergeCell ref="B15:E15"/>
    <mergeCell ref="A12:O12"/>
    <mergeCell ref="A11:O11"/>
    <mergeCell ref="A9:N9"/>
    <mergeCell ref="C3:O3"/>
    <mergeCell ref="C4:O4"/>
    <mergeCell ref="A2:O2"/>
    <mergeCell ref="L1:O1"/>
    <mergeCell ref="A5:A6"/>
    <mergeCell ref="B5:B6"/>
    <mergeCell ref="I5:K5"/>
  </mergeCells>
  <phoneticPr fontId="0" type="noConversion"/>
  <pageMargins left="0" right="0" top="0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Евгения Дьяконова</cp:lastModifiedBy>
  <cp:lastPrinted>2026-08-13T05:36:48Z</cp:lastPrinted>
  <dcterms:created xsi:type="dcterms:W3CDTF">2014-01-15T18:15:09Z</dcterms:created>
  <dcterms:modified xsi:type="dcterms:W3CDTF">2026-08-13T05:40:39Z</dcterms:modified>
</cp:coreProperties>
</file>