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570" windowHeight="12510"/>
  </bookViews>
  <sheets>
    <sheet name="расчет" sheetId="4" r:id="rId1"/>
  </sheets>
  <calcPr calcId="124519"/>
</workbook>
</file>

<file path=xl/calcChain.xml><?xml version="1.0" encoding="utf-8"?>
<calcChain xmlns="http://schemas.openxmlformats.org/spreadsheetml/2006/main">
  <c r="K6" i="4"/>
  <c r="L6" s="1"/>
  <c r="M6" s="1"/>
  <c r="N6" s="1"/>
  <c r="K5"/>
  <c r="L5" s="1"/>
  <c r="M5" s="1"/>
  <c r="N5" s="1"/>
  <c r="N7" s="1"/>
  <c r="H5"/>
  <c r="I5" s="1"/>
  <c r="J5" s="1"/>
  <c r="H6"/>
  <c r="I6" s="1"/>
  <c r="J6" s="1"/>
</calcChain>
</file>

<file path=xl/sharedStrings.xml><?xml version="1.0" encoding="utf-8"?>
<sst xmlns="http://schemas.openxmlformats.org/spreadsheetml/2006/main" count="27" uniqueCount="26">
  <si>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</si>
  <si>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</si>
  <si>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</si>
  <si>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</si>
  <si>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</si>
  <si>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</si>
  <si>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</si>
  <si>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</si>
  <si>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</si>
  <si>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</si>
  <si>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</si>
  <si>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Наименование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</si>
  <si>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</si>
  <si>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</si>
  <si>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НМЦК, определенная методом сопоставимых рыночных цен (анализа рынка)*</t>
  </si>
  <si>
    <t>** В соответствии с п.3.20.1 Методических рекомендаций, утвержденных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расчет произведен с помощью стандартных функций табличного редактора EXCEL.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</si>
  <si>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</si>
  <si>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Скриншот № 1</t>
  </si>
  <si>
    <t>Скриншот № 2</t>
  </si>
  <si>
    <t>Скриншот № 3</t>
  </si>
  <si>
    <t>упак</t>
  </si>
  <si>
    <t xml:space="preserve"> Бумага туалетная, 32 рул. в упак. 2 слоя, первичная целлюлоза, тиснение, перфорация, наличие втулки, от 15 м. в рулоне</t>
  </si>
  <si>
    <t xml:space="preserve"> Поставка полотенцев бумажных и бумаги туалетной</t>
  </si>
  <si>
    <t>Полотенца бумажные 200 шт., 2-слойные, белые,  от 20 пачек, 22,5×21,3 см, Z-сложение, диспенсерная система H2, 100 % первичная целлюлоза</t>
  </si>
  <si>
    <t>В результате проведенного расчета Н(М)ЦК составила 29731 рубль 88 копеек.</t>
  </si>
  <si>
    <t xml:space="preserve">"18" марта  2026 г.    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</si>
</sst>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000"/>
    <numFmt numFmtId="166" formatCode="#,##0.00&quot;р.&quot;"/>
  </numFmts>
  <fonts count="1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/>
    <xf numFmtId="0" fontId="8" fillId="0" borderId="0" xfId="0" applyFont="1" applyAlignment="1">
      <alignment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166" fontId="4" fillId="0" borderId="1" xfId="0" applyNumberFormat="1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Alignment="1">
      <alignment vertical="center"/>
    </xf>
    <xf numFmtId="4" fontId="9" fillId="0" borderId="0" xfId="0" applyNumberFormat="1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9" fillId="0" borderId="0" xfId="2" applyFont="1"/>
    <xf numFmtId="0" fontId="8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indent="3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0" xfId="0" applyFont="1" applyAlignment="1"/>
    <xf numFmtId="0" fontId="8" fillId="0" borderId="0" xfId="0" applyFont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952500</xdr:rowOff>
    </xdr:from>
    <xdr:to>
      <xdr:col>8</xdr:col>
      <xdr:colOff>0</xdr:colOff>
      <xdr:row>2</xdr:row>
      <xdr:rowOff>1304925</xdr:rowOff>
    </xdr:to>
    <xdr:pic>
      <xdr:nvPicPr>
        <xdr:cNvPr id="8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00850" y="2266950"/>
          <a:ext cx="1352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2</xdr:row>
      <xdr:rowOff>1247775</xdr:rowOff>
    </xdr:from>
    <xdr:to>
      <xdr:col>8</xdr:col>
      <xdr:colOff>457200</xdr:colOff>
      <xdr:row>2</xdr:row>
      <xdr:rowOff>1476375</xdr:rowOff>
    </xdr:to>
    <xdr:pic>
      <xdr:nvPicPr>
        <xdr:cNvPr id="89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58200" y="2562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76200</xdr:colOff>
      <xdr:row>2</xdr:row>
      <xdr:rowOff>990600</xdr:rowOff>
    </xdr:from>
    <xdr:to>
      <xdr:col>8</xdr:col>
      <xdr:colOff>57150</xdr:colOff>
      <xdr:row>2</xdr:row>
      <xdr:rowOff>1343025</xdr:rowOff>
    </xdr:to>
    <xdr:pic>
      <xdr:nvPicPr>
        <xdr:cNvPr id="8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305050"/>
          <a:ext cx="1352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2</xdr:row>
      <xdr:rowOff>1247775</xdr:rowOff>
    </xdr:from>
    <xdr:to>
      <xdr:col>8</xdr:col>
      <xdr:colOff>457200</xdr:colOff>
      <xdr:row>2</xdr:row>
      <xdr:rowOff>1476375</xdr:rowOff>
    </xdr:to>
    <xdr:pic>
      <xdr:nvPicPr>
        <xdr:cNvPr id="89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58200" y="2562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1428750</xdr:rowOff>
    </xdr:from>
    <xdr:to>
      <xdr:col>10</xdr:col>
      <xdr:colOff>0</xdr:colOff>
      <xdr:row>2</xdr:row>
      <xdr:rowOff>1781175</xdr:rowOff>
    </xdr:to>
    <xdr:pic>
      <xdr:nvPicPr>
        <xdr:cNvPr id="8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01150" y="27432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8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172450" y="22383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47625</xdr:colOff>
      <xdr:row>2</xdr:row>
      <xdr:rowOff>2047875</xdr:rowOff>
    </xdr:from>
    <xdr:to>
      <xdr:col>10</xdr:col>
      <xdr:colOff>1533525</xdr:colOff>
      <xdr:row>2</xdr:row>
      <xdr:rowOff>2409825</xdr:rowOff>
    </xdr:to>
    <xdr:pic>
      <xdr:nvPicPr>
        <xdr:cNvPr id="893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182225" y="33623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2</xdr:row>
      <xdr:rowOff>1247775</xdr:rowOff>
    </xdr:from>
    <xdr:to>
      <xdr:col>10</xdr:col>
      <xdr:colOff>457200</xdr:colOff>
      <xdr:row>2</xdr:row>
      <xdr:rowOff>1476375</xdr:rowOff>
    </xdr:to>
    <xdr:pic>
      <xdr:nvPicPr>
        <xdr:cNvPr id="89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439400" y="2562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8"/>
  <sheetViews>
    <sheetView tabSelected="1" zoomScale="70" zoomScaleNormal="70" workbookViewId="0">
      <selection activeCell="A6" sqref="A6"/>
    </sheetView>
  </sheetViews>
  <sheetFormatPr defaultRowHeight="12.75"/>
  <cols>
    <col min="1" max="1" width="4" style="2" bestFit="1" customWidth="1"/>
    <col min="2" max="2" width="18" style="3" bestFit="1" customWidth="1"/>
    <col min="3" max="3" width="5.85546875" style="2" customWidth="1"/>
    <col min="4" max="4" width="6.85546875" style="2" customWidth="1"/>
    <col min="5" max="5" width="20.85546875" style="2" customWidth="1"/>
    <col min="6" max="6" width="22.28515625" style="2" customWidth="1"/>
    <col min="7" max="7" width="23.85546875" style="2" customWidth="1"/>
    <col min="8" max="8" width="20.5703125" style="2" customWidth="1"/>
    <col min="9" max="9" width="15.42578125" style="2" customWidth="1"/>
    <col min="10" max="10" width="14.28515625" style="2" customWidth="1"/>
    <col min="11" max="11" width="28" style="2" customWidth="1"/>
    <col min="12" max="12" width="20.140625" style="2" customWidth="1"/>
    <col min="13" max="13" width="19.85546875" style="2" customWidth="1"/>
    <col min="14" max="14" width="25.28515625" style="2" customWidth="1"/>
    <col min="15" max="16384" width="9.140625" style="2"/>
  </cols>
  <sheetData>
    <row r="1" spans="1:29" ht="39" customHeight="1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39"/>
      <c r="M1" s="39"/>
      <c r="N1" s="39"/>
      <c r="O1" s="6"/>
      <c r="P1" s="6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64.5" customHeight="1">
      <c r="A2" s="52" t="s">
        <v>0</v>
      </c>
      <c r="B2" s="40" t="s">
        <v>11</v>
      </c>
      <c r="C2" s="40" t="s">
        <v>1</v>
      </c>
      <c r="D2" s="40" t="s">
        <v>2</v>
      </c>
      <c r="E2" s="50" t="s">
        <v>10</v>
      </c>
      <c r="F2" s="50"/>
      <c r="G2" s="50"/>
      <c r="H2" s="51" t="s">
        <v>9</v>
      </c>
      <c r="I2" s="51"/>
      <c r="J2" s="51"/>
      <c r="K2" s="41" t="s">
        <v>14</v>
      </c>
      <c r="L2" s="42"/>
      <c r="M2" s="42"/>
      <c r="N2" s="43"/>
      <c r="O2" s="7"/>
      <c r="P2" s="7"/>
    </row>
    <row r="3" spans="1:29" ht="195.75" customHeight="1">
      <c r="A3" s="52"/>
      <c r="B3" s="40"/>
      <c r="C3" s="40"/>
      <c r="D3" s="40"/>
      <c r="E3" s="8" t="s">
        <v>17</v>
      </c>
      <c r="F3" s="8" t="s">
        <v>18</v>
      </c>
      <c r="G3" s="8" t="s">
        <v>19</v>
      </c>
      <c r="H3" s="8" t="s">
        <v>4</v>
      </c>
      <c r="I3" s="8" t="s">
        <v>3</v>
      </c>
      <c r="J3" s="9" t="s">
        <v>12</v>
      </c>
      <c r="K3" s="10" t="s">
        <v>13</v>
      </c>
      <c r="L3" s="11" t="s">
        <v>6</v>
      </c>
      <c r="M3" s="11" t="s">
        <v>7</v>
      </c>
      <c r="N3" s="11" t="s">
        <v>8</v>
      </c>
      <c r="O3" s="7"/>
      <c r="P3" s="7"/>
    </row>
    <row r="4" spans="1:29" s="4" customFormat="1" ht="44.25" customHeight="1">
      <c r="A4" s="53" t="s">
        <v>22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  <c r="O4" s="12"/>
      <c r="P4" s="12"/>
    </row>
    <row r="5" spans="1:29" s="4" customFormat="1" ht="200.25" customHeight="1">
      <c r="A5" s="38">
        <v>1</v>
      </c>
      <c r="B5" s="37" t="s">
        <v>23</v>
      </c>
      <c r="C5" s="34" t="s">
        <v>20</v>
      </c>
      <c r="D5" s="34">
        <v>8</v>
      </c>
      <c r="E5" s="34">
        <v>3187.25</v>
      </c>
      <c r="F5" s="34">
        <v>3355</v>
      </c>
      <c r="G5" s="34">
        <v>3093</v>
      </c>
      <c r="H5" s="34">
        <f>AVERAGE(E5:G5)</f>
        <v>3211.75</v>
      </c>
      <c r="I5" s="36">
        <f>SQRT(((SUM((POWER(E5-H5,2)),(SUM((POWER(F5-H5,2)),(POWER(G5-H5,2))))/(COLUMNS(E5:G5)-1)))))</f>
        <v>133.8331517225833</v>
      </c>
      <c r="J5" s="36">
        <f>I5/H5*100</f>
        <v>4.166985342027969</v>
      </c>
      <c r="K5" s="34">
        <f>((D5/3)*(SUM(E5:G5)))</f>
        <v>25694</v>
      </c>
      <c r="L5" s="34">
        <f>K5/D5</f>
        <v>3211.75</v>
      </c>
      <c r="M5" s="34">
        <f>ROUND(L5,2)</f>
        <v>3211.75</v>
      </c>
      <c r="N5" s="36">
        <f>M5*D5</f>
        <v>25694</v>
      </c>
      <c r="O5" s="12"/>
      <c r="P5" s="12"/>
    </row>
    <row r="6" spans="1:29" s="4" customFormat="1" ht="162.75" customHeight="1">
      <c r="A6" s="33">
        <v>2</v>
      </c>
      <c r="B6" s="37" t="s">
        <v>21</v>
      </c>
      <c r="C6" s="34" t="s">
        <v>20</v>
      </c>
      <c r="D6" s="34">
        <v>6</v>
      </c>
      <c r="E6" s="36">
        <v>666.07</v>
      </c>
      <c r="F6" s="36">
        <v>658.9</v>
      </c>
      <c r="G6" s="36">
        <v>693.97</v>
      </c>
      <c r="H6" s="35">
        <f>AVERAGE(E6:G6)</f>
        <v>672.98</v>
      </c>
      <c r="I6" s="14">
        <f>SQRT(((SUM((POWER(E6-H6,2)),(SUM((POWER(F6-H6,2)),(POWER(G6-H6,2))))/(COLUMNS(E6:G6)-1)))))</f>
        <v>19.161454798631556</v>
      </c>
      <c r="J6" s="14">
        <f>I6/H6*100</f>
        <v>2.8472547176188825</v>
      </c>
      <c r="K6" s="34">
        <f>((D6/3)*(SUM(E6:G6)))</f>
        <v>4037.88</v>
      </c>
      <c r="L6" s="34">
        <f>K6/D6</f>
        <v>672.98</v>
      </c>
      <c r="M6" s="34">
        <f>ROUND(L6,2)</f>
        <v>672.98</v>
      </c>
      <c r="N6" s="36">
        <f>M6*D6</f>
        <v>4037.88</v>
      </c>
      <c r="O6" s="12"/>
      <c r="P6" s="12"/>
    </row>
    <row r="7" spans="1:29" s="1" customFormat="1" ht="33.6" customHeight="1">
      <c r="A7" s="15"/>
      <c r="B7" s="16"/>
      <c r="C7" s="13"/>
      <c r="D7" s="13"/>
      <c r="E7" s="17"/>
      <c r="F7" s="17"/>
      <c r="G7" s="17"/>
      <c r="H7" s="18"/>
      <c r="I7" s="19"/>
      <c r="J7" s="19"/>
      <c r="K7" s="20"/>
      <c r="L7" s="21"/>
      <c r="M7" s="20"/>
      <c r="N7" s="56">
        <f>SUM(N5,N6)</f>
        <v>29731.88</v>
      </c>
      <c r="O7" s="22"/>
      <c r="P7" s="22"/>
    </row>
    <row r="8" spans="1:29" s="1" customFormat="1" ht="15.75">
      <c r="A8" s="22"/>
      <c r="B8" s="32"/>
      <c r="C8" s="22"/>
      <c r="D8" s="22"/>
      <c r="E8" s="22"/>
      <c r="F8" s="22"/>
      <c r="G8" s="22"/>
      <c r="H8" s="23"/>
      <c r="I8" s="22"/>
      <c r="J8" s="22"/>
      <c r="K8" s="22"/>
      <c r="L8" s="22"/>
      <c r="M8" s="22"/>
      <c r="N8" s="22"/>
      <c r="O8" s="22"/>
      <c r="P8" s="22"/>
    </row>
    <row r="9" spans="1:29" ht="15.75" customHeight="1">
      <c r="A9" s="46"/>
      <c r="B9" s="46"/>
      <c r="C9" s="46"/>
      <c r="D9" s="46"/>
      <c r="E9" s="46"/>
      <c r="F9" s="46"/>
      <c r="G9" s="46"/>
      <c r="H9" s="24"/>
      <c r="I9" s="24"/>
      <c r="J9" s="24"/>
      <c r="K9" s="25"/>
      <c r="L9" s="7"/>
      <c r="M9" s="7"/>
      <c r="N9" s="26"/>
      <c r="O9" s="7"/>
      <c r="P9" s="7"/>
    </row>
    <row r="10" spans="1:29" ht="22.5" customHeight="1">
      <c r="A10" s="47" t="s">
        <v>24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7"/>
      <c r="M10" s="7"/>
      <c r="N10" s="31"/>
      <c r="O10" s="7"/>
      <c r="P10" s="7"/>
    </row>
    <row r="11" spans="1:29" s="28" customFormat="1" ht="54.75" customHeight="1">
      <c r="A11" s="45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27"/>
      <c r="M11" s="27"/>
      <c r="N11" s="27"/>
      <c r="O11" s="27"/>
    </row>
    <row r="12" spans="1:29" s="30" customFormat="1" ht="63.75" customHeight="1">
      <c r="A12" s="45" t="s">
        <v>15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29"/>
      <c r="O12" s="27"/>
      <c r="P12" s="27"/>
    </row>
    <row r="13" spans="1:29" ht="12.75" customHeight="1">
      <c r="A13" s="7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29" ht="15.75">
      <c r="A14" s="44" t="s">
        <v>25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7"/>
    </row>
    <row r="15" spans="1:29" ht="12.75" customHeight="1">
      <c r="A15" s="7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29" ht="12.75" customHeight="1">
      <c r="A16" s="7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5" ht="15.75">
      <c r="A17" s="7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12.75" customHeight="1">
      <c r="D18" s="5"/>
    </row>
  </sheetData>
  <mergeCells count="15">
    <mergeCell ref="L1:N1"/>
    <mergeCell ref="D2:D3"/>
    <mergeCell ref="K2:N2"/>
    <mergeCell ref="A14:O14"/>
    <mergeCell ref="A12:M12"/>
    <mergeCell ref="A9:G9"/>
    <mergeCell ref="A10:K10"/>
    <mergeCell ref="A1:K1"/>
    <mergeCell ref="E2:G2"/>
    <mergeCell ref="H2:J2"/>
    <mergeCell ref="A2:A3"/>
    <mergeCell ref="B2:B3"/>
    <mergeCell ref="C2:C3"/>
    <mergeCell ref="A11:K11"/>
    <mergeCell ref="A4:N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SUFD</cp:lastModifiedBy>
  <cp:lastPrinted>2025-03-24T06:51:26Z</cp:lastPrinted>
  <dcterms:created xsi:type="dcterms:W3CDTF">2014-01-15T18:15:09Z</dcterms:created>
  <dcterms:modified xsi:type="dcterms:W3CDTF">2026-03-18T11:24:15Z</dcterms:modified>
</cp:coreProperties>
</file>