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счет на 1 ед" sheetId="1" state="visible" r:id="rId1"/>
  </sheets>
  <calcPr/>
</workbook>
</file>

<file path=xl/sharedStrings.xml><?xml version="1.0" encoding="utf-8"?>
<sst xmlns="http://schemas.openxmlformats.org/spreadsheetml/2006/main" count="32" uniqueCount="32">
  <si>
    <t xml:space="preserve">Предмет закупки</t>
  </si>
  <si>
    <t xml:space="preserve">Поставка запчастей к АРМ</t>
  </si>
  <si>
    <t xml:space="preserve">Метод определения Н(М)ЦК</t>
  </si>
  <si>
    <t xml:space="preserve">Анализ рынка</t>
  </si>
  <si>
    <t xml:space="preserve">Валюта платежа</t>
  </si>
  <si>
    <t xml:space="preserve">Российский рубль</t>
  </si>
  <si>
    <t xml:space="preserve">Наименование товара</t>
  </si>
  <si>
    <t xml:space="preserve">Единица измерения</t>
  </si>
  <si>
    <t>Количество</t>
  </si>
  <si>
    <t xml:space="preserve">Источники информации и цена за единицу, руб.</t>
  </si>
  <si>
    <t xml:space="preserve">Однородность совокупности значений выявленных цен, используемых в расчете НМЦК</t>
  </si>
  <si>
    <r>
      <rPr>
        <b/>
        <sz val="10"/>
        <color indexed="64"/>
        <rFont val="Times New Roman"/>
      </rPr>
      <t xml:space="preserve">Расчет Н(М)ЦК по формуле
</t>
    </r>
    <r>
      <rPr>
        <sz val="10"/>
        <color indexed="64"/>
        <rFont val="Times New Roman"/>
      </rPr>
  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   ц  - цена единицы</t>
    </r>
  </si>
  <si>
    <t xml:space="preserve">Цена с учетом округления и ЛБО, руб.</t>
  </si>
  <si>
    <t xml:space="preserve">Н(М)ЦК с учетом округления и ЛБО, руб.</t>
  </si>
  <si>
    <t xml:space="preserve">Источник № 1,
вх. № Вхд-19233/26 от 29.06.2026</t>
  </si>
  <si>
    <t xml:space="preserve">Источник № 2,
вх. № Вхд-19231/26 от 29.06.2026</t>
  </si>
  <si>
    <t xml:space="preserve">Источник № 3,
вх. № Вхд-19230/26 от 29.06.2026</t>
  </si>
  <si>
    <t xml:space="preserve">Средняя арифметическая цена за единицу &lt;ц&gt; </t>
  </si>
  <si>
    <t xml:space="preserve">Среднее квадратичное отклонение</t>
  </si>
  <si>
    <r>
      <t xml:space="preserve">коэффициент вариации цен V (%) </t>
    </r>
    <r>
      <rPr>
        <i/>
        <sz val="10"/>
        <color indexed="64"/>
        <rFont val="Times New Roman"/>
      </rPr>
      <t xml:space="preserve">(не должен превышать 33%)</t>
    </r>
  </si>
  <si>
    <t xml:space="preserve">Цена за ед., руб.</t>
  </si>
  <si>
    <t xml:space="preserve">SSD-накопитель Apacer AS350X AP1TBAS350XR-1 1000 Гб или эквивалент</t>
  </si>
  <si>
    <t>штука</t>
  </si>
  <si>
    <t xml:space="preserve">SSD-накопитель Apacer AS350 PANTHER AP128GAS350-1 128 Гб или эквивалент</t>
  </si>
  <si>
    <t xml:space="preserve">Оперативная память ADATA XPG GAMMIX D35 AX4U32008G16A-SBKD35 8 Гб или эквивалент</t>
  </si>
  <si>
    <t xml:space="preserve">Оперативная память SODIMM Samsung OEM M471A1K43EB1-CWE 8 Гб</t>
  </si>
  <si>
    <t xml:space="preserve">Стоимость поставки запасных частей, комплектующих для АРМ:</t>
  </si>
  <si>
    <t xml:space="preserve">Коэффициент вариации цены не превышает 33%, таким образом, совокупность значений, используемых в расчете, при определении НМЦК является однородной.</t>
  </si>
  <si>
    <t xml:space="preserve">С учетом предельных объемов бюджетных ассигнований на реализацию данного мероприятия, а также установленных в ГИИС ЭБ правил округления, НМЦК составляет 67 861 рубль 59 копеек.</t>
  </si>
  <si>
    <t xml:space="preserve">Заместитель начальника отдела эксплуатации информационных систем, технических средств и каналов связи</t>
  </si>
  <si>
    <t xml:space="preserve">Килин А.А.</t>
  </si>
  <si>
    <t xml:space="preserve">Управления Федеральной службы государственной регистрации, кадастра и картографии по Приморскому краю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</si>
</sst>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4">
    <font>
      <sz val="11.000000"/>
      <color theme="1"/>
      <name val="Calibri"/>
      <scheme val="minor"/>
    </font>
    <font>
      <sz val="11.000000"/>
      <color theme="1"/>
      <name val="Cambria"/>
      <scheme val="major"/>
    </font>
    <font>
      <sz val="11.000000"/>
      <color rgb="FF00000A"/>
      <name val="Times New Roman"/>
    </font>
    <font>
      <b/>
      <sz val="12.000000"/>
      <color theme="1"/>
      <name val="Times New Roman"/>
    </font>
    <font>
      <b/>
      <sz val="12.000000"/>
      <color indexed="64"/>
      <name val="Times New Roman"/>
    </font>
    <font>
      <b/>
      <sz val="10.000000"/>
      <color indexed="64"/>
      <name val="Times New Roman"/>
    </font>
    <font>
      <sz val="10.000000"/>
      <color indexed="64"/>
      <name val="Times New Roman"/>
    </font>
    <font>
      <b/>
      <sz val="11.000000"/>
      <name val="Times New Roman"/>
    </font>
    <font>
      <sz val="12.000000"/>
      <color rgb="FF00000A"/>
      <name val="Times New Roman"/>
    </font>
    <font>
      <sz val="12.000000"/>
      <color theme="1"/>
      <name val="Times New Roman"/>
    </font>
    <font>
      <b/>
      <sz val="13.000000"/>
      <color theme="1"/>
      <name val="Cambria"/>
      <scheme val="major"/>
    </font>
    <font>
      <sz val="13.000000"/>
      <color theme="1"/>
      <name val="Times New Roman"/>
    </font>
    <font>
      <b/>
      <sz val="16.000000"/>
      <color theme="1"/>
      <name val="Times New Roman"/>
    </font>
    <font>
      <b/>
      <sz val="11.000000"/>
      <color theme="1"/>
      <name val="Cambria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/>
      <top/>
      <bottom/>
      <diagonal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4">
    <xf fontId="0" fillId="0" borderId="0" numFmtId="0" xfId="0"/>
    <xf fontId="0" fillId="0" borderId="0" numFmtId="0" xfId="0" applyAlignment="1">
      <alignment wrapText="1"/>
    </xf>
    <xf fontId="1" fillId="0" borderId="0" numFmtId="0" xfId="0" applyFont="1" applyAlignment="1">
      <alignment wrapText="1"/>
    </xf>
    <xf fontId="0" fillId="0" borderId="0" numFmtId="0" xfId="0" applyAlignment="1">
      <alignment horizontal="center" vertical="center" wrapText="1"/>
    </xf>
    <xf fontId="2" fillId="2" borderId="1" numFmtId="0" xfId="0" applyFont="1" applyFill="1" applyBorder="1" applyAlignment="1">
      <alignment horizontal="left" vertical="center"/>
    </xf>
    <xf fontId="2" fillId="2" borderId="2" numFmtId="0" xfId="0" applyFont="1" applyFill="1" applyBorder="1" applyAlignment="1">
      <alignment horizontal="left" vertical="center"/>
    </xf>
    <xf fontId="2" fillId="2" borderId="0" numFmtId="0" xfId="0" applyFont="1" applyFill="1" applyAlignment="1">
      <alignment horizontal="left" vertical="center"/>
    </xf>
    <xf fontId="2" fillId="2" borderId="3" numFmtId="0" xfId="0" applyFont="1" applyFill="1" applyBorder="1" applyAlignment="1">
      <alignment horizontal="left" vertical="center"/>
    </xf>
    <xf fontId="2" fillId="2" borderId="4" numFmtId="0" xfId="0" applyFont="1" applyFill="1" applyBorder="1" applyAlignment="1">
      <alignment horizontal="left" vertical="center"/>
    </xf>
    <xf fontId="3" fillId="0" borderId="5" numFmtId="0" xfId="0" applyFont="1" applyBorder="1" applyAlignment="1">
      <alignment horizontal="center" vertical="center" wrapText="1"/>
    </xf>
    <xf fontId="4" fillId="0" borderId="6" numFmtId="49" xfId="0" applyNumberFormat="1" applyFont="1" applyBorder="1" applyAlignment="1">
      <alignment horizontal="center" textRotation="90" vertical="center" wrapText="1"/>
    </xf>
    <xf fontId="5" fillId="0" borderId="7" numFmtId="2" xfId="0" applyNumberFormat="1" applyFont="1" applyBorder="1" applyAlignment="1">
      <alignment horizontal="center" vertical="top" wrapText="1"/>
    </xf>
    <xf fontId="6" fillId="0" borderId="6" numFmtId="0" xfId="0" applyFont="1" applyBorder="1" applyAlignment="1">
      <alignment horizontal="center" vertical="top" wrapText="1"/>
    </xf>
    <xf fontId="3" fillId="0" borderId="6" numFmtId="0" xfId="0" applyFont="1" applyBorder="1" applyAlignment="1">
      <alignment horizontal="center" vertical="center" wrapText="1"/>
    </xf>
    <xf fontId="7" fillId="0" borderId="3" numFmtId="49" xfId="0" applyNumberFormat="1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top" wrapText="1"/>
    </xf>
    <xf fontId="3" fillId="0" borderId="7" numFmtId="0" xfId="0" applyFont="1" applyBorder="1" applyAlignment="1">
      <alignment horizontal="center" vertical="center" wrapText="1"/>
    </xf>
    <xf fontId="4" fillId="0" borderId="7" numFmtId="49" xfId="0" applyNumberFormat="1" applyFont="1" applyBorder="1" applyAlignment="1">
      <alignment horizontal="center" textRotation="90" vertical="center" wrapText="1"/>
    </xf>
    <xf fontId="7" fillId="0" borderId="1" numFmtId="49" xfId="0" applyNumberFormat="1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8" fillId="3" borderId="1" numFmtId="0" xfId="0" applyFont="1" applyFill="1" applyBorder="1" applyAlignment="1">
      <alignment horizontal="left" vertical="center"/>
    </xf>
    <xf fontId="9" fillId="0" borderId="8" numFmtId="0" xfId="0" applyFont="1" applyBorder="1" applyAlignment="1">
      <alignment horizontal="center" vertical="center" wrapText="1"/>
    </xf>
    <xf fontId="9" fillId="0" borderId="1" numFmtId="0" xfId="0" applyFont="1" applyBorder="1" applyAlignment="1">
      <alignment horizontal="center" vertical="center" wrapText="1"/>
    </xf>
    <xf fontId="9" fillId="4" borderId="1" numFmtId="4" xfId="0" applyNumberFormat="1" applyFont="1" applyFill="1" applyBorder="1" applyAlignment="1">
      <alignment horizontal="center" vertical="center" wrapText="1"/>
    </xf>
    <xf fontId="9" fillId="0" borderId="1" numFmtId="4" xfId="0" applyNumberFormat="1" applyFont="1" applyBorder="1" applyAlignment="1">
      <alignment horizontal="center" vertical="center" wrapText="1"/>
    </xf>
    <xf fontId="9" fillId="0" borderId="3" numFmtId="4" xfId="0" applyNumberFormat="1" applyFont="1" applyBorder="1" applyAlignment="1">
      <alignment horizontal="center" vertical="center" wrapText="1"/>
    </xf>
    <xf fontId="9" fillId="0" borderId="3" numFmtId="4" xfId="0" applyNumberFormat="1" applyFont="1" applyBorder="1" applyAlignment="1">
      <alignment horizontal="right" vertical="center" wrapText="1"/>
    </xf>
    <xf fontId="9" fillId="0" borderId="4" numFmtId="4" xfId="0" applyNumberFormat="1" applyFont="1" applyBorder="1" applyAlignment="1">
      <alignment horizontal="right" vertical="center" wrapText="1"/>
    </xf>
    <xf fontId="9" fillId="0" borderId="5" numFmtId="0" xfId="0" applyFont="1" applyBorder="1" applyAlignment="1">
      <alignment horizontal="center" vertical="center" wrapText="1"/>
    </xf>
    <xf fontId="9" fillId="4" borderId="5" numFmtId="4" xfId="0" applyNumberFormat="1" applyFont="1" applyFill="1" applyBorder="1" applyAlignment="1">
      <alignment horizontal="center" vertical="center" wrapText="1"/>
    </xf>
    <xf fontId="9" fillId="0" borderId="9" numFmtId="0" xfId="0" applyFont="1" applyBorder="1" applyAlignment="1">
      <alignment horizontal="center" vertical="center" wrapText="1"/>
    </xf>
    <xf fontId="3" fillId="4" borderId="5" numFmtId="0" xfId="0" applyFont="1" applyFill="1" applyBorder="1" applyAlignment="1">
      <alignment horizontal="center" vertical="center" wrapText="1"/>
    </xf>
    <xf fontId="3" fillId="4" borderId="5" numFmtId="4" xfId="0" applyNumberFormat="1" applyFont="1" applyFill="1" applyBorder="1" applyAlignment="1">
      <alignment horizontal="center" vertical="center" wrapText="1"/>
    </xf>
    <xf fontId="3" fillId="4" borderId="10" numFmtId="4" xfId="0" applyNumberFormat="1" applyFont="1" applyFill="1" applyBorder="1" applyAlignment="1">
      <alignment horizontal="center" vertical="center" wrapText="1"/>
    </xf>
    <xf fontId="0" fillId="0" borderId="4" numFmtId="4" xfId="0" applyNumberFormat="1" applyBorder="1" applyAlignment="1">
      <alignment wrapText="1"/>
    </xf>
    <xf fontId="10" fillId="0" borderId="1" numFmtId="0" xfId="0" applyFont="1" applyBorder="1" applyAlignment="1">
      <alignment horizontal="right" vertical="center" wrapText="1"/>
    </xf>
    <xf fontId="10" fillId="0" borderId="3" numFmtId="2" xfId="0" applyNumberFormat="1" applyFont="1" applyBorder="1" applyAlignment="1">
      <alignment horizontal="center" vertical="center" wrapText="1"/>
    </xf>
    <xf fontId="0" fillId="0" borderId="4" numFmtId="0" xfId="0" applyBorder="1" applyAlignment="1">
      <alignment wrapText="1"/>
    </xf>
    <xf fontId="3" fillId="0" borderId="4" numFmtId="4" xfId="0" applyNumberFormat="1" applyFont="1" applyBorder="1" applyAlignment="1">
      <alignment horizontal="right" vertical="center" wrapText="1"/>
    </xf>
    <xf fontId="11" fillId="0" borderId="0" numFmtId="0" xfId="0" applyFont="1" applyAlignment="1">
      <alignment horizontal="left" vertical="center"/>
    </xf>
    <xf fontId="6" fillId="0" borderId="0" numFmtId="0" xfId="0" applyFont="1" applyAlignment="1">
      <alignment horizontal="left" wrapText="1"/>
    </xf>
    <xf fontId="12" fillId="0" borderId="0" numFmtId="0" xfId="0" applyFont="1" applyAlignment="1">
      <alignment horizontal="left" vertical="center" wrapText="1"/>
    </xf>
    <xf fontId="13" fillId="0" borderId="0" numFmt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media1.svg"/><Relationship Id="rId3" Type="http://schemas.openxmlformats.org/officeDocument/2006/relationships/image" Target="../media/image2.wmf"/><Relationship Id="rId4" Type="http://schemas.openxmlformats.org/officeDocument/2006/relationships/image" Target="../media/media2.svg"/><Relationship Id="rId5" Type="http://schemas.openxmlformats.org/officeDocument/2006/relationships/image" Target="../media/image3.wmf"/><Relationship Id="rId6" Type="http://schemas.openxmlformats.org/officeDocument/2006/relationships/image" Target="../media/media3.svg"/><Relationship Id="rId7" Type="http://schemas.openxmlformats.org/officeDocument/2006/relationships/image" Target="../media/image4.wmf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8</xdr:col>
      <xdr:colOff>46066</xdr:colOff>
      <xdr:row>4</xdr:row>
      <xdr:rowOff>609599</xdr:rowOff>
    </xdr:from>
    <xdr:to>
      <xdr:col>8</xdr:col>
      <xdr:colOff>997404</xdr:colOff>
      <xdr:row>5</xdr:row>
      <xdr:rowOff>371474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 flipH="0" flipV="0">
          <a:off x="12590491" y="1523999"/>
          <a:ext cx="951337" cy="371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7</xdr:col>
      <xdr:colOff>31813</xdr:colOff>
      <xdr:row>4</xdr:row>
      <xdr:rowOff>609599</xdr:rowOff>
    </xdr:from>
    <xdr:to>
      <xdr:col>7</xdr:col>
      <xdr:colOff>957942</xdr:colOff>
      <xdr:row>5</xdr:row>
      <xdr:rowOff>371474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 flipH="0" flipV="0">
          <a:off x="11566588" y="1523999"/>
          <a:ext cx="926128" cy="371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9</xdr:col>
      <xdr:colOff>266699</xdr:colOff>
      <xdr:row>3</xdr:row>
      <xdr:rowOff>1400174</xdr:rowOff>
    </xdr:from>
    <xdr:to>
      <xdr:col>9</xdr:col>
      <xdr:colOff>419099</xdr:colOff>
      <xdr:row>4</xdr:row>
      <xdr:rowOff>0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13858874" y="914399"/>
          <a:ext cx="1523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9</xdr:col>
      <xdr:colOff>28895</xdr:colOff>
      <xdr:row>5</xdr:row>
      <xdr:rowOff>553043</xdr:rowOff>
    </xdr:from>
    <xdr:to>
      <xdr:col>9</xdr:col>
      <xdr:colOff>1514795</xdr:colOff>
      <xdr:row>5</xdr:row>
      <xdr:rowOff>914993</xdr:rowOff>
    </xdr:to>
    <xdr:pic>
      <xdr:nvPicPr>
        <xdr:cNvPr id="5" name="Picture 5"/>
        <xdr:cNvPicPr>
          <a:picLocks noChangeAspect="1" noChangeArrowheads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13621070" y="2077043"/>
          <a:ext cx="1485899" cy="361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Ruler="1" zoomScale="70" workbookViewId="0">
      <selection activeCell="A8" activeCellId="0" sqref="A8:B8"/>
    </sheetView>
  </sheetViews>
  <sheetFormatPr defaultColWidth="8.85546875" defaultRowHeight="14.25"/>
  <cols>
    <col customWidth="1" min="1" max="1" style="2" width="98.7109375"/>
    <col customWidth="1" min="2" max="2" style="2" width="9.5703125"/>
    <col bestFit="1" customWidth="1" min="3" max="3" style="3" width="8.5703125"/>
    <col customWidth="1" min="4" max="4" style="1" width="13.85546875"/>
    <col customWidth="1" min="5" max="5" style="1" width="13.5703125"/>
    <col customWidth="1" min="6" max="6" style="1" width="13.28515625"/>
    <col customWidth="1" min="7" max="7" style="1" width="15.42578125"/>
    <col customWidth="1" min="8" max="8" style="1" width="15.140625"/>
    <col customWidth="1" min="9" max="9" style="1" width="15.7109375"/>
    <col customWidth="1" min="10" max="10" style="1" width="24.85546875"/>
    <col customWidth="1" min="11" max="11" style="1" width="10.7109375"/>
    <col customWidth="1" min="12" max="12" style="1" width="13.28125"/>
    <col min="13" max="16384" style="1" width="8.85546875"/>
  </cols>
  <sheetData>
    <row r="1" ht="14.25">
      <c r="A1" s="4" t="s">
        <v>0</v>
      </c>
      <c r="B1" s="5" t="s">
        <v>1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ht="14.25">
      <c r="A2" s="7" t="s">
        <v>2</v>
      </c>
      <c r="B2" s="8" t="s">
        <v>3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ht="14.25">
      <c r="A3" s="7" t="s">
        <v>4</v>
      </c>
      <c r="B3" s="8" t="s">
        <v>5</v>
      </c>
      <c r="C3" s="8"/>
      <c r="D3" s="8"/>
      <c r="E3" s="8"/>
      <c r="F3" s="8"/>
      <c r="G3" s="8"/>
      <c r="H3" s="8"/>
      <c r="I3" s="8"/>
      <c r="J3" s="8"/>
      <c r="K3" s="8"/>
      <c r="L3" s="8"/>
      <c r="M3" s="1"/>
      <c r="N3" s="1"/>
      <c r="O3" s="1"/>
    </row>
    <row r="4" ht="29.25" customHeight="1">
      <c r="A4" s="9" t="s">
        <v>6</v>
      </c>
      <c r="B4" s="10" t="s">
        <v>7</v>
      </c>
      <c r="C4" s="10" t="s">
        <v>8</v>
      </c>
      <c r="D4" s="11" t="s">
        <v>9</v>
      </c>
      <c r="E4" s="11"/>
      <c r="F4" s="11"/>
      <c r="G4" s="11" t="s">
        <v>10</v>
      </c>
      <c r="H4" s="11"/>
      <c r="I4" s="11"/>
      <c r="J4" s="12" t="s">
        <v>11</v>
      </c>
      <c r="K4" s="12" t="s">
        <v>12</v>
      </c>
      <c r="L4" s="12" t="s">
        <v>13</v>
      </c>
      <c r="M4" s="1"/>
      <c r="N4" s="1"/>
      <c r="O4" s="1"/>
      <c r="P4" s="1"/>
      <c r="Q4" s="1"/>
    </row>
    <row r="5" ht="48" customHeight="1">
      <c r="A5" s="13"/>
      <c r="B5" s="10"/>
      <c r="C5" s="10"/>
      <c r="D5" s="14" t="s">
        <v>14</v>
      </c>
      <c r="E5" s="14" t="s">
        <v>15</v>
      </c>
      <c r="F5" s="14" t="s">
        <v>16</v>
      </c>
      <c r="G5" s="15" t="s">
        <v>17</v>
      </c>
      <c r="H5" s="15" t="s">
        <v>18</v>
      </c>
      <c r="I5" s="15" t="s">
        <v>19</v>
      </c>
      <c r="J5" s="12"/>
      <c r="K5" s="12"/>
      <c r="L5" s="12"/>
      <c r="M5" s="1"/>
      <c r="N5" s="1"/>
      <c r="O5" s="1"/>
    </row>
    <row r="6" ht="120.59999999999999" customHeight="1">
      <c r="A6" s="16"/>
      <c r="B6" s="17"/>
      <c r="C6" s="17"/>
      <c r="D6" s="18" t="s">
        <v>20</v>
      </c>
      <c r="E6" s="18" t="s">
        <v>20</v>
      </c>
      <c r="F6" s="18" t="s">
        <v>20</v>
      </c>
      <c r="G6" s="19"/>
      <c r="H6" s="19"/>
      <c r="I6" s="19"/>
      <c r="J6" s="20"/>
      <c r="K6" s="12"/>
      <c r="L6" s="12"/>
      <c r="M6" s="1"/>
      <c r="N6" s="1"/>
      <c r="O6" s="1"/>
      <c r="P6" s="1"/>
      <c r="Q6" s="1"/>
    </row>
    <row r="7" ht="15">
      <c r="A7" s="21" t="s">
        <v>21</v>
      </c>
      <c r="B7" s="22" t="s">
        <v>22</v>
      </c>
      <c r="C7" s="23">
        <v>3</v>
      </c>
      <c r="D7" s="24">
        <v>12855</v>
      </c>
      <c r="E7" s="24">
        <v>12486</v>
      </c>
      <c r="F7" s="24">
        <v>13104</v>
      </c>
      <c r="G7" s="25">
        <f>AVERAGE(D7,E7,F7)</f>
        <v>12815</v>
      </c>
      <c r="H7" s="25">
        <f>SQRT(((SUM((POWER(F7-G7,2)),(POWER(E7-G7,2)),(POWER(D7-G7,2)))/(COUNT(D7,E7,F7)-1))))</f>
        <v>310.93568466806767</v>
      </c>
      <c r="I7" s="25">
        <f>H7/G7*100</f>
        <v>2.4263416673278786</v>
      </c>
      <c r="J7" s="26">
        <f>((C7/3)*(SUM(D7,E7,F7)))</f>
        <v>38445</v>
      </c>
      <c r="K7" s="27">
        <v>12253.549999999999</v>
      </c>
      <c r="L7" s="28">
        <f>C7*K7</f>
        <v>36760.649999999994</v>
      </c>
      <c r="M7" s="1"/>
      <c r="N7" s="1"/>
      <c r="O7" s="1"/>
    </row>
    <row r="8" ht="15">
      <c r="A8" s="21" t="s">
        <v>23</v>
      </c>
      <c r="B8" s="22" t="s">
        <v>22</v>
      </c>
      <c r="C8" s="29">
        <v>1</v>
      </c>
      <c r="D8" s="30">
        <v>2917</v>
      </c>
      <c r="E8" s="30">
        <v>2834</v>
      </c>
      <c r="F8" s="30">
        <v>2974</v>
      </c>
      <c r="G8" s="25">
        <f>AVERAGE(D8,E8,F8)</f>
        <v>2908.3333333333335</v>
      </c>
      <c r="H8" s="25">
        <f>SQRT(((SUM((POWER(F8-G8,2)),(POWER(E8-G8,2)),(POWER(D8-G8,2)))/(COUNT(D8,E8,F8)-1))))</f>
        <v>70.401231049842679</v>
      </c>
      <c r="I8" s="25">
        <f>H8/G8*100</f>
        <v>2.4206727008541895</v>
      </c>
      <c r="J8" s="26">
        <f>((C8/3)*(SUM(D8,E8,F8)))</f>
        <v>2908.333333333333</v>
      </c>
      <c r="K8" s="27">
        <v>2780.9000000000001</v>
      </c>
      <c r="L8" s="28">
        <f>C8*K8</f>
        <v>2780.9000000000001</v>
      </c>
      <c r="M8" s="1"/>
    </row>
    <row r="9" ht="15">
      <c r="A9" s="21" t="s">
        <v>24</v>
      </c>
      <c r="B9" s="22" t="s">
        <v>22</v>
      </c>
      <c r="C9" s="29">
        <v>1</v>
      </c>
      <c r="D9" s="30">
        <v>6388</v>
      </c>
      <c r="E9" s="30">
        <v>6204</v>
      </c>
      <c r="F9" s="30">
        <v>6512</v>
      </c>
      <c r="G9" s="25">
        <f>AVERAGE(D9,E9,F9)</f>
        <v>6368</v>
      </c>
      <c r="H9" s="25">
        <f>SQRT(((SUM((POWER(F9-G9,2)),(POWER(E9-G9,2)),(POWER(D9-G9,2)))/(COUNT(D9,E9,F9)-1))))</f>
        <v>154.97096502248414</v>
      </c>
      <c r="I9" s="25">
        <f>H9/G9*100</f>
        <v>2.4335892748505676</v>
      </c>
      <c r="J9" s="26">
        <f>((C9/3)*(SUM(D9,E9,F9)))</f>
        <v>6368</v>
      </c>
      <c r="K9" s="27">
        <v>5497.3400000000001</v>
      </c>
      <c r="L9" s="28">
        <f>C9*K9</f>
        <v>5497.3400000000001</v>
      </c>
      <c r="M9" s="1"/>
      <c r="N9" s="1"/>
      <c r="O9" s="1"/>
    </row>
    <row r="10" ht="15">
      <c r="A10" s="21" t="s">
        <v>25</v>
      </c>
      <c r="B10" s="22" t="s">
        <v>22</v>
      </c>
      <c r="C10" s="29">
        <v>2</v>
      </c>
      <c r="D10" s="30">
        <v>13260</v>
      </c>
      <c r="E10" s="30">
        <v>12879</v>
      </c>
      <c r="F10" s="30">
        <v>13517</v>
      </c>
      <c r="G10" s="25">
        <f>AVERAGE(D10,E10,F10)</f>
        <v>13218.666666666666</v>
      </c>
      <c r="H10" s="25">
        <f>SQRT(((SUM((POWER(F10-G10,2)),(POWER(E10-G10,2)),(POWER(D10-G10,2)))/(COUNT(D10,E10,F10)-1))))</f>
        <v>321.00207683647989</v>
      </c>
      <c r="I10" s="25">
        <f>H10/G10*100</f>
        <v>2.428399814679846</v>
      </c>
      <c r="J10" s="26">
        <f>((C10/3)*(SUM(D10,E10,F10)))</f>
        <v>26437.333333333332</v>
      </c>
      <c r="K10" s="27">
        <v>11411.35</v>
      </c>
      <c r="L10" s="28">
        <f>C10*K10</f>
        <v>22822.700000000001</v>
      </c>
    </row>
    <row r="11" ht="15">
      <c r="A11" s="31"/>
      <c r="B11" s="22"/>
      <c r="C11" s="32">
        <f>SUM(C7:C10)</f>
        <v>7</v>
      </c>
      <c r="D11" s="33"/>
      <c r="E11" s="33"/>
      <c r="F11" s="33"/>
      <c r="G11" s="33"/>
      <c r="H11" s="33"/>
      <c r="I11" s="33"/>
      <c r="J11" s="34">
        <f>SUM(J7:J10)</f>
        <v>74158.666666666672</v>
      </c>
      <c r="K11" s="35"/>
      <c r="L11" s="35"/>
    </row>
    <row r="12" ht="16.5" customHeight="1">
      <c r="A12" s="36" t="s">
        <v>26</v>
      </c>
      <c r="B12" s="36"/>
      <c r="C12" s="36"/>
      <c r="D12" s="36"/>
      <c r="E12" s="36"/>
      <c r="F12" s="36"/>
      <c r="G12" s="36"/>
      <c r="H12" s="36"/>
      <c r="I12" s="36"/>
      <c r="J12" s="37">
        <f>J11</f>
        <v>74158.666666666672</v>
      </c>
      <c r="K12" s="38"/>
      <c r="L12" s="39">
        <f>SUM(L7:L11)</f>
        <v>67861.589999999997</v>
      </c>
    </row>
    <row r="13" ht="14.25">
      <c r="A13" s="2"/>
      <c r="E13" s="1"/>
      <c r="F13" s="1"/>
      <c r="G13" s="1"/>
    </row>
    <row r="14" ht="15.75">
      <c r="A14" s="40" t="s">
        <v>27</v>
      </c>
      <c r="B14" s="40"/>
      <c r="C14" s="40"/>
      <c r="D14" s="40"/>
      <c r="E14" s="40"/>
      <c r="F14" s="40"/>
      <c r="G14" s="40"/>
      <c r="H14" s="40"/>
      <c r="I14" s="40"/>
      <c r="J14" s="40"/>
    </row>
    <row r="15">
      <c r="A15" s="41"/>
      <c r="B15" s="1"/>
      <c r="C15" s="1"/>
    </row>
    <row r="16" ht="39.75" customHeight="1">
      <c r="A16" s="42" t="s">
        <v>28</v>
      </c>
      <c r="B16" s="42"/>
      <c r="C16" s="42"/>
      <c r="D16" s="42"/>
      <c r="E16" s="42"/>
      <c r="F16" s="42"/>
      <c r="G16" s="42"/>
      <c r="H16" s="42"/>
      <c r="I16" s="42"/>
      <c r="J16" s="42"/>
    </row>
    <row r="17">
      <c r="A17" s="41"/>
      <c r="B17" s="1"/>
      <c r="C17" s="1"/>
      <c r="E17" s="1"/>
      <c r="F17" s="1"/>
      <c r="G17" s="1"/>
    </row>
    <row r="18">
      <c r="A18" s="41"/>
      <c r="B18" s="1"/>
      <c r="C18" s="1"/>
      <c r="E18" s="1"/>
      <c r="F18" s="1"/>
      <c r="G18" s="1"/>
    </row>
    <row r="19">
      <c r="A19" s="41"/>
      <c r="B19" s="1"/>
      <c r="C19" s="1"/>
    </row>
    <row r="20" ht="15.75">
      <c r="A20" s="40" t="s">
        <v>29</v>
      </c>
      <c r="B20" s="40"/>
      <c r="C20" s="40"/>
      <c r="D20" s="40"/>
      <c r="E20" s="40"/>
      <c r="F20" s="40"/>
      <c r="I20" s="43" t="s">
        <v>30</v>
      </c>
    </row>
    <row r="21" ht="15.75">
      <c r="A21" s="40" t="s">
        <v>31</v>
      </c>
      <c r="B21" s="40"/>
      <c r="C21" s="40"/>
      <c r="D21" s="40"/>
      <c r="E21" s="40"/>
      <c r="F21" s="40"/>
      <c r="I21" s="43"/>
    </row>
    <row r="22">
      <c r="C22" s="1"/>
      <c r="J22" s="3"/>
    </row>
  </sheetData>
  <mergeCells count="21">
    <mergeCell ref="B1:L1"/>
    <mergeCell ref="B2:L2"/>
    <mergeCell ref="B3:L3"/>
    <mergeCell ref="A4:A6"/>
    <mergeCell ref="B4:B6"/>
    <mergeCell ref="C4:C6"/>
    <mergeCell ref="D4:F4"/>
    <mergeCell ref="G4:I4"/>
    <mergeCell ref="J4:J6"/>
    <mergeCell ref="K4:K6"/>
    <mergeCell ref="L4:L6"/>
    <mergeCell ref="G5:G6"/>
    <mergeCell ref="H5:H6"/>
    <mergeCell ref="I5:I6"/>
    <mergeCell ref="A11:B11"/>
    <mergeCell ref="A12:I12"/>
    <mergeCell ref="A14:J14"/>
    <mergeCell ref="A16:J16"/>
    <mergeCell ref="A20:F20"/>
    <mergeCell ref="I20:I21"/>
    <mergeCell ref="A21:F21"/>
  </mergeCells>
  <printOptions headings="0" gridLines="0"/>
  <pageMargins left="0.42519685039370081" right="0.38582677165354329" top="0.75196850393700776" bottom="0.75196850393700776" header="0.29999999999999999" footer="0.29999999999999999"/>
  <pageSetup paperSize="9" scale="56" firstPageNumber="1" fitToWidth="0" fitToHeight="0" pageOrder="downThenOver" orientation="landscape" usePrinterDefaults="1" blackAndWhite="0" draft="0" cellComments="none" useFirstPageNumber="1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Килин А А</dc:creator>
  <cp:lastModifiedBy>shkurko_gv</cp:lastModifiedBy>
  <cp:revision>1</cp:revision>
  <dcterms:created xsi:type="dcterms:W3CDTF">2018-04-18T00:49:52Z</dcterms:created>
  <dcterms:modified xsi:type="dcterms:W3CDTF">2026-06-30T03:09:19Z</dcterms:modified>
</cp:coreProperties>
</file>