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КП заяки\левел ап\коробки ложемент левел ап\"/>
    </mc:Choice>
  </mc:AlternateContent>
  <xr:revisionPtr revIDLastSave="0" documentId="13_ncr:1_{F72F229C-B8E7-4328-A801-82A5B52866F4}" xr6:coauthVersionLast="36" xr6:coauthVersionMax="36" xr10:uidLastSave="{00000000-0000-0000-0000-000000000000}"/>
  <bookViews>
    <workbookView xWindow="0" yWindow="0" windowWidth="11592" windowHeight="8892" xr2:uid="{00000000-000D-0000-FFFF-FFFF00000000}"/>
  </bookViews>
  <sheets>
    <sheet name="Обоснование НМЦК" sheetId="4" r:id="rId1"/>
  </sheets>
  <definedNames>
    <definedName name="_xlnm._FilterDatabase" localSheetId="0" hidden="1">'Обоснование НМЦК'!$A$3:$E$7</definedName>
  </definedNames>
  <calcPr calcId="191029"/>
</workbook>
</file>

<file path=xl/calcChain.xml><?xml version="1.0" encoding="utf-8"?>
<calcChain xmlns="http://schemas.openxmlformats.org/spreadsheetml/2006/main">
  <c r="M7" i="4" l="1"/>
  <c r="K7" i="4"/>
  <c r="L6" i="4" l="1"/>
  <c r="M6" i="4" s="1"/>
  <c r="I6" i="4"/>
  <c r="H6" i="4"/>
  <c r="K6" i="4" s="1"/>
  <c r="J6" i="4" l="1"/>
  <c r="L5" i="4"/>
  <c r="M5" i="4" l="1"/>
  <c r="I5" i="4"/>
  <c r="H5" i="4"/>
  <c r="J5" i="4" l="1"/>
  <c r="K5" i="4"/>
</calcChain>
</file>

<file path=xl/sharedStrings.xml><?xml version="1.0" encoding="utf-8"?>
<sst xmlns="http://schemas.openxmlformats.org/spreadsheetml/2006/main" count="24" uniqueCount="23">
  <si>
    <t>№ п/п</t>
  </si>
  <si>
    <t>Единица измерения</t>
  </si>
  <si>
    <t>Количество</t>
  </si>
  <si>
    <t>Среднее квадратичное отклонение</t>
  </si>
  <si>
    <t>Коэффициент вариации цен (%)</t>
  </si>
  <si>
    <t>ИТОГО:</t>
  </si>
  <si>
    <t>Источник обоснования цены/цена, руб.</t>
  </si>
  <si>
    <t xml:space="preserve">Обоснование начальной (максимальной) цены договора
Начальная сумма цен за единицу Товара определена в соответствии с требованиями Федерального закона от 18.07.2011 № 223-ФЗ 
«О закупках товаров, работ, услуг отдельными видами юридических лиц» методом сопоставимых рыночных цен (анализа рынка)
</t>
  </si>
  <si>
    <t>шт.</t>
  </si>
  <si>
    <t>1.</t>
  </si>
  <si>
    <t>Проректор по стратегическому развитию                                                                                                                                             Черепов А.В.</t>
  </si>
  <si>
    <t>Расчет НМЦД, руб.</t>
  </si>
  <si>
    <t>Принятая при определении начальной (максимальной) цены контракта цена за единицу, руб.</t>
  </si>
  <si>
    <t>Начальная (максимальная) цена контракта, руб.</t>
  </si>
  <si>
    <t xml:space="preserve">Объект закупки </t>
  </si>
  <si>
    <t>Средняя арифметическая величина цены за единицу товара, руб.</t>
  </si>
  <si>
    <t>2.</t>
  </si>
  <si>
    <t>Коробка Horizon, белая. Нанесение на крышке коробки шелкографии, 1 цвет (23,8х12 см). Внутренний размер 29х17,5х3 см. Индивидуальный ложемент.</t>
  </si>
  <si>
    <t>Коробка Overlap, белая. Нанесение на крышке коробки шелкографии, 1 цвет (23х19 см). Внутренний размер: 26,8х22,7х2,9 см. Индивидуальный ложемент.</t>
  </si>
  <si>
    <t>Коммерческое предложение 
Вх.2518/12-2026 
от 09.07.2026</t>
  </si>
  <si>
    <t>Коммерческое предложение 
Вх.2519/12-2026 
от 09.07.2026</t>
  </si>
  <si>
    <t>Коммерческое предложение  
Вх.2520/12-2026 
от 09.07.2026</t>
  </si>
  <si>
    <r>
      <t xml:space="preserve">Заказчик размещает Закупку по наименьшей цене, сформированной в НМЦД, а именно </t>
    </r>
    <r>
      <rPr>
        <b/>
        <sz val="12"/>
        <color theme="1"/>
        <rFont val="Times New Roman"/>
        <family val="1"/>
        <charset val="204"/>
      </rPr>
      <t>100210 рублей (сто тысяч двести десять) 80 копеек.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</si>
</sst>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3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4.3"/>
      <color theme="1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b/>
      <sz val="12"/>
      <color rgb="FF00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6" fillId="0" borderId="0"/>
    <xf numFmtId="43" fontId="28" fillId="0" borderId="0" applyFont="0" applyFill="0" applyBorder="0" applyAlignment="0" applyProtection="0"/>
  </cellStyleXfs>
  <cellXfs count="39">
    <xf numFmtId="0" fontId="0" fillId="0" borderId="0" xfId="0"/>
    <xf numFmtId="0" fontId="20" fillId="0" borderId="0" xfId="24" applyFont="1" applyFill="1"/>
    <xf numFmtId="0" fontId="20" fillId="0" borderId="0" xfId="24" applyFont="1" applyFill="1" applyAlignment="1">
      <alignment horizontal="center"/>
    </xf>
    <xf numFmtId="0" fontId="20" fillId="0" borderId="0" xfId="24" applyFont="1" applyFill="1" applyAlignment="1">
      <alignment horizontal="center" vertical="top"/>
    </xf>
    <xf numFmtId="4" fontId="20" fillId="0" borderId="0" xfId="24" applyNumberFormat="1" applyFont="1" applyFill="1" applyAlignment="1">
      <alignment horizontal="center"/>
    </xf>
    <xf numFmtId="4" fontId="20" fillId="0" borderId="0" xfId="24" applyNumberFormat="1" applyFont="1" applyFill="1"/>
    <xf numFmtId="4" fontId="20" fillId="0" borderId="0" xfId="24" applyNumberFormat="1" applyFont="1" applyFill="1" applyAlignment="1">
      <alignment vertical="top"/>
    </xf>
    <xf numFmtId="4" fontId="21" fillId="15" borderId="10" xfId="24" applyNumberFormat="1" applyFont="1" applyFill="1" applyBorder="1" applyAlignment="1">
      <alignment horizontal="center" vertical="center"/>
    </xf>
    <xf numFmtId="0" fontId="21" fillId="15" borderId="11" xfId="24" applyFont="1" applyFill="1" applyBorder="1" applyAlignment="1">
      <alignment horizontal="center"/>
    </xf>
    <xf numFmtId="0" fontId="23" fillId="15" borderId="12" xfId="24" applyFont="1" applyFill="1" applyBorder="1" applyAlignment="1">
      <alignment vertical="center"/>
    </xf>
    <xf numFmtId="0" fontId="21" fillId="15" borderId="12" xfId="24" applyFont="1" applyFill="1" applyBorder="1" applyAlignment="1">
      <alignment horizontal="center" vertical="top"/>
    </xf>
    <xf numFmtId="0" fontId="21" fillId="15" borderId="12" xfId="24" applyFont="1" applyFill="1" applyBorder="1"/>
    <xf numFmtId="4" fontId="21" fillId="15" borderId="12" xfId="24" applyNumberFormat="1" applyFont="1" applyFill="1" applyBorder="1"/>
    <xf numFmtId="4" fontId="21" fillId="15" borderId="12" xfId="24" applyNumberFormat="1" applyFont="1" applyFill="1" applyBorder="1" applyAlignment="1">
      <alignment vertical="top"/>
    </xf>
    <xf numFmtId="4" fontId="25" fillId="15" borderId="16" xfId="26" applyNumberFormat="1" applyFont="1" applyFill="1" applyBorder="1" applyAlignment="1">
      <alignment horizontal="center" vertical="center" wrapText="1"/>
    </xf>
    <xf numFmtId="4" fontId="27" fillId="15" borderId="16" xfId="26" applyNumberFormat="1" applyFont="1" applyFill="1" applyBorder="1" applyAlignment="1">
      <alignment horizontal="center" vertical="center" wrapText="1"/>
    </xf>
    <xf numFmtId="0" fontId="19" fillId="0" borderId="10" xfId="24" applyFont="1" applyFill="1" applyBorder="1" applyAlignment="1">
      <alignment horizontal="center" vertical="center" wrapText="1"/>
    </xf>
    <xf numFmtId="0" fontId="19" fillId="0" borderId="13" xfId="24" applyFont="1" applyFill="1" applyBorder="1" applyAlignment="1">
      <alignment horizontal="center" vertical="center" wrapText="1"/>
    </xf>
    <xf numFmtId="0" fontId="20" fillId="0" borderId="0" xfId="24" applyFont="1" applyFill="1" applyAlignment="1">
      <alignment vertical="center"/>
    </xf>
    <xf numFmtId="4" fontId="21" fillId="15" borderId="11" xfId="24" applyNumberFormat="1" applyFont="1" applyFill="1" applyBorder="1" applyAlignment="1">
      <alignment horizontal="center" vertical="center"/>
    </xf>
    <xf numFmtId="4" fontId="23" fillId="15" borderId="11" xfId="24" applyNumberFormat="1" applyFont="1" applyFill="1" applyBorder="1" applyAlignment="1">
      <alignment horizontal="center" vertical="center"/>
    </xf>
    <xf numFmtId="0" fontId="29" fillId="0" borderId="10" xfId="24" applyFont="1" applyFill="1" applyBorder="1" applyAlignment="1">
      <alignment horizontal="center" vertical="center" wrapText="1"/>
    </xf>
    <xf numFmtId="43" fontId="21" fillId="0" borderId="16" xfId="27" applyNumberFormat="1" applyFont="1" applyFill="1" applyBorder="1" applyAlignment="1">
      <alignment horizontal="center" vertical="center"/>
    </xf>
    <xf numFmtId="4" fontId="21" fillId="0" borderId="16" xfId="24" applyNumberFormat="1" applyFont="1" applyFill="1" applyBorder="1" applyAlignment="1">
      <alignment horizontal="center" vertical="center"/>
    </xf>
    <xf numFmtId="0" fontId="21" fillId="0" borderId="16" xfId="24" applyFont="1" applyFill="1" applyBorder="1"/>
    <xf numFmtId="43" fontId="23" fillId="0" borderId="16" xfId="24" applyNumberFormat="1" applyFont="1" applyFill="1" applyBorder="1" applyAlignment="1">
      <alignment vertical="center"/>
    </xf>
    <xf numFmtId="0" fontId="23" fillId="0" borderId="16" xfId="24" applyFont="1" applyFill="1" applyBorder="1" applyAlignment="1">
      <alignment horizontal="center" vertical="top" wrapText="1"/>
    </xf>
    <xf numFmtId="0" fontId="21" fillId="0" borderId="0" xfId="24" applyFont="1" applyFill="1" applyAlignment="1">
      <alignment horizontal="center" wrapText="1"/>
    </xf>
    <xf numFmtId="0" fontId="21" fillId="0" borderId="15" xfId="24" applyFont="1" applyFill="1" applyBorder="1" applyAlignment="1">
      <alignment horizontal="left" vertical="center" wrapText="1"/>
    </xf>
    <xf numFmtId="0" fontId="24" fillId="0" borderId="15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1" fillId="0" borderId="0" xfId="24" applyFont="1" applyFill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23" fillId="0" borderId="11" xfId="24" applyFont="1" applyFill="1" applyBorder="1" applyAlignment="1">
      <alignment horizontal="center" vertical="top" wrapText="1"/>
    </xf>
    <xf numFmtId="0" fontId="23" fillId="0" borderId="12" xfId="24" applyFont="1" applyFill="1" applyBorder="1" applyAlignment="1">
      <alignment horizontal="center" vertical="top" wrapText="1"/>
    </xf>
    <xf numFmtId="0" fontId="23" fillId="0" borderId="14" xfId="24" applyFont="1" applyFill="1" applyBorder="1" applyAlignment="1">
      <alignment horizontal="center" vertical="top" wrapText="1"/>
    </xf>
    <xf numFmtId="4" fontId="29" fillId="0" borderId="10" xfId="24" applyNumberFormat="1" applyFont="1" applyFill="1" applyBorder="1" applyAlignment="1">
      <alignment horizontal="center" vertical="top" wrapText="1"/>
    </xf>
    <xf numFmtId="4" fontId="29" fillId="0" borderId="11" xfId="24" applyNumberFormat="1" applyFont="1" applyFill="1" applyBorder="1" applyAlignment="1">
      <alignment horizontal="center" vertical="top" wrapText="1"/>
    </xf>
    <xf numFmtId="0" fontId="29" fillId="0" borderId="10" xfId="24" applyFont="1" applyFill="1" applyBorder="1" applyAlignment="1">
      <alignment horizontal="center" vertical="top" wrapText="1"/>
    </xf>
  </cellXfs>
  <cellStyles count="28">
    <cellStyle name="Excel Built-in Normal" xfId="26" xr:uid="{CE327B35-4440-4A78-9402-6CBE1F719BE9}"/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 2" xfId="25" xr:uid="{00000000-0005-0000-0000-000009000000}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24" xr:uid="{00000000-0005-0000-0000-000013000000}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Финансовый" xfId="27" builtinId="3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M14"/>
  <sheetViews>
    <sheetView tabSelected="1" topLeftCell="F3" zoomScale="61" workbookViewId="0">
      <selection activeCell="D20" sqref="D20"/>
    </sheetView>
  </sheetViews>
  <sheetFormatPr defaultColWidth="9.109375" defaultRowHeight="13.8" x14ac:dyDescent="0.25"/>
  <cols>
    <col min="1" max="1" width="5.5546875" style="2" customWidth="1"/>
    <col min="2" max="2" width="29.5546875" style="1" customWidth="1"/>
    <col min="3" max="3" width="14.77734375" style="3" customWidth="1"/>
    <col min="4" max="4" width="19.88671875" style="3" customWidth="1"/>
    <col min="5" max="5" width="18.5546875" style="2" customWidth="1"/>
    <col min="6" max="6" width="18.5546875" style="4" customWidth="1"/>
    <col min="7" max="7" width="18.109375" style="5" customWidth="1"/>
    <col min="8" max="8" width="23.109375" style="1" customWidth="1"/>
    <col min="9" max="9" width="18.77734375" style="6" customWidth="1"/>
    <col min="10" max="10" width="19.21875" style="6" customWidth="1"/>
    <col min="11" max="11" width="16.88671875" style="6" customWidth="1"/>
    <col min="12" max="12" width="19.77734375" style="1" customWidth="1"/>
    <col min="13" max="13" width="18.77734375" style="1" customWidth="1"/>
    <col min="14" max="16384" width="9.109375" style="1"/>
  </cols>
  <sheetData>
    <row r="1" spans="1:13" ht="13.5" customHeight="1" x14ac:dyDescent="0.25">
      <c r="A1" s="27" t="s">
        <v>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05.7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30.75" customHeight="1" x14ac:dyDescent="0.25">
      <c r="A3" s="38" t="s">
        <v>0</v>
      </c>
      <c r="B3" s="38" t="s">
        <v>14</v>
      </c>
      <c r="C3" s="38" t="s">
        <v>1</v>
      </c>
      <c r="D3" s="38" t="s">
        <v>2</v>
      </c>
      <c r="E3" s="33" t="s">
        <v>6</v>
      </c>
      <c r="F3" s="34"/>
      <c r="G3" s="35"/>
      <c r="H3" s="38" t="s">
        <v>15</v>
      </c>
      <c r="I3" s="36" t="s">
        <v>3</v>
      </c>
      <c r="J3" s="36" t="s">
        <v>4</v>
      </c>
      <c r="K3" s="37" t="s">
        <v>11</v>
      </c>
      <c r="L3" s="26" t="s">
        <v>12</v>
      </c>
      <c r="M3" s="26" t="s">
        <v>13</v>
      </c>
    </row>
    <row r="4" spans="1:13" ht="117.75" customHeight="1" x14ac:dyDescent="0.25">
      <c r="A4" s="38"/>
      <c r="B4" s="38"/>
      <c r="C4" s="38"/>
      <c r="D4" s="38"/>
      <c r="E4" s="21" t="s">
        <v>21</v>
      </c>
      <c r="F4" s="21" t="s">
        <v>19</v>
      </c>
      <c r="G4" s="21" t="s">
        <v>20</v>
      </c>
      <c r="H4" s="38"/>
      <c r="I4" s="36"/>
      <c r="J4" s="36"/>
      <c r="K4" s="37"/>
      <c r="L4" s="26"/>
      <c r="M4" s="26"/>
    </row>
    <row r="5" spans="1:13" s="18" customFormat="1" ht="117.75" customHeight="1" x14ac:dyDescent="0.25">
      <c r="A5" s="16" t="s">
        <v>9</v>
      </c>
      <c r="B5" s="16" t="s">
        <v>17</v>
      </c>
      <c r="C5" s="17" t="s">
        <v>8</v>
      </c>
      <c r="D5" s="17">
        <v>30</v>
      </c>
      <c r="E5" s="14">
        <v>1579.9</v>
      </c>
      <c r="F5" s="14">
        <v>2100</v>
      </c>
      <c r="G5" s="15">
        <v>1895</v>
      </c>
      <c r="H5" s="7">
        <f>ROUND(AVERAGE(E5:G5),2)</f>
        <v>1858.3</v>
      </c>
      <c r="I5" s="7">
        <f>STDEV(E5:G5)</f>
        <v>261.98505682576791</v>
      </c>
      <c r="J5" s="7">
        <f>I5/H5*100</f>
        <v>14.098103472300917</v>
      </c>
      <c r="K5" s="19">
        <f>H5*D5</f>
        <v>55749</v>
      </c>
      <c r="L5" s="23">
        <f>E5</f>
        <v>1579.9</v>
      </c>
      <c r="M5" s="22">
        <f>L5*D5</f>
        <v>47397</v>
      </c>
    </row>
    <row r="6" spans="1:13" s="18" customFormat="1" ht="117.75" customHeight="1" x14ac:dyDescent="0.25">
      <c r="A6" s="16" t="s">
        <v>16</v>
      </c>
      <c r="B6" s="16" t="s">
        <v>18</v>
      </c>
      <c r="C6" s="17" t="s">
        <v>8</v>
      </c>
      <c r="D6" s="17">
        <v>30</v>
      </c>
      <c r="E6" s="14">
        <v>1760.46</v>
      </c>
      <c r="F6" s="14">
        <v>2850</v>
      </c>
      <c r="G6" s="15">
        <v>2200</v>
      </c>
      <c r="H6" s="7">
        <f>ROUND(AVERAGE(E6:G6),2)</f>
        <v>2270.15</v>
      </c>
      <c r="I6" s="7">
        <f t="shared" ref="I6" si="0">STDEV(E6:G6)</f>
        <v>548.14730733018632</v>
      </c>
      <c r="J6" s="7">
        <f t="shared" ref="J6" si="1">I6/H6*100</f>
        <v>24.145862931092054</v>
      </c>
      <c r="K6" s="19">
        <f t="shared" ref="K6" si="2">H6*D6</f>
        <v>68104.5</v>
      </c>
      <c r="L6" s="23">
        <f t="shared" ref="L6" si="3">E6</f>
        <v>1760.46</v>
      </c>
      <c r="M6" s="22">
        <f t="shared" ref="M6" si="4">L6*D6</f>
        <v>52813.8</v>
      </c>
    </row>
    <row r="7" spans="1:13" ht="28.5" customHeight="1" x14ac:dyDescent="0.3">
      <c r="A7" s="8"/>
      <c r="B7" s="9" t="s">
        <v>5</v>
      </c>
      <c r="C7" s="10"/>
      <c r="D7" s="10"/>
      <c r="E7" s="11"/>
      <c r="F7" s="11"/>
      <c r="G7" s="12"/>
      <c r="H7" s="11"/>
      <c r="I7" s="13"/>
      <c r="J7" s="13"/>
      <c r="K7" s="20">
        <f>K6+K5</f>
        <v>123853.5</v>
      </c>
      <c r="L7" s="24"/>
      <c r="M7" s="25">
        <f>M5+M6</f>
        <v>100210.8</v>
      </c>
    </row>
    <row r="8" spans="1:13" ht="7.5" customHeight="1" x14ac:dyDescent="0.25">
      <c r="A8" s="28" t="s">
        <v>22</v>
      </c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3" ht="44.25" customHeight="1" x14ac:dyDescent="0.25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</row>
    <row r="10" spans="1:13" ht="20.25" customHeight="1" x14ac:dyDescent="0.3">
      <c r="A10" s="31" t="s">
        <v>10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4" spans="1:13" x14ac:dyDescent="0.25">
      <c r="E14" s="4"/>
    </row>
  </sheetData>
  <autoFilter ref="A3:E7" xr:uid="{00000000-0009-0000-0000-000000000000}"/>
  <mergeCells count="14">
    <mergeCell ref="L3:L4"/>
    <mergeCell ref="M3:M4"/>
    <mergeCell ref="A1:M2"/>
    <mergeCell ref="A8:K9"/>
    <mergeCell ref="A10:K10"/>
    <mergeCell ref="E3:G3"/>
    <mergeCell ref="J3:J4"/>
    <mergeCell ref="K3:K4"/>
    <mergeCell ref="A3:A4"/>
    <mergeCell ref="B3:B4"/>
    <mergeCell ref="C3:C4"/>
    <mergeCell ref="D3:D4"/>
    <mergeCell ref="H3:H4"/>
    <mergeCell ref="I3:I4"/>
  </mergeCells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>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2026-02-18T08:41:14Z</cp:lastPrinted>
  <dcterms:created xsi:type="dcterms:W3CDTF">2009-02-06T02:40:54Z</dcterms:created>
  <dcterms:modified xsi:type="dcterms:W3CDTF">2026-07-13T09:37:52Z</dcterms:modified>
</cp:coreProperties>
</file>