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ЛЕК.СРЕДСТВА НИИФ ОАИР (РОКУРОНИЯ БРОМИД)(ЖНВЛП)\"/>
    </mc:Choice>
  </mc:AlternateContent>
  <xr:revisionPtr revIDLastSave="0" documentId="13_ncr:1_{ACBEC6A7-3696-41E5-9A0E-1DDFAD527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" sheetId="1" r:id="rId1"/>
    <sheet name="средневзвешенная цена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1" l="1"/>
  <c r="R6" i="1" l="1"/>
  <c r="AF6" i="1" l="1"/>
  <c r="O6" i="1" l="1"/>
  <c r="N6" i="1"/>
  <c r="P6" i="1" l="1"/>
  <c r="Q6" i="1"/>
  <c r="AC6" i="1" l="1"/>
  <c r="AD6" i="1" s="1"/>
  <c r="AF8" i="1"/>
  <c r="AG6" i="1"/>
</calcChain>
</file>

<file path=xl/sharedStrings.xml><?xml version="1.0" encoding="utf-8"?>
<sst xmlns="http://schemas.openxmlformats.org/spreadsheetml/2006/main" count="53" uniqueCount="46">
  <si>
    <t>Ед. изм.</t>
  </si>
  <si>
    <t>Заключенные заказчиком контракты за предшествующие 12 месяцев (без учета НДС и  оптовой надбавки)</t>
  </si>
  <si>
    <t>Цена единицы планируемого  к закупке лекарственного средства с учетом НДС и оптовой надбавки (руб./ед.изм.)</t>
  </si>
  <si>
    <t>НМЦК с учетом округления цены за единицу (руб.)</t>
  </si>
  <si>
    <t>Количество</t>
  </si>
  <si>
    <t>№ извещения</t>
  </si>
  <si>
    <t>Сумма</t>
  </si>
  <si>
    <t>Цена за единицу (без учета НДС и  оптовой надбавки)</t>
  </si>
  <si>
    <t>Цена (руб./ед.изм)</t>
  </si>
  <si>
    <t>Средневзвешенная цена (п.п. б п. 2 Приказа Минзрава России №1064н от 19.12.2019г.)</t>
  </si>
  <si>
    <t>Коммерческие предложения (руб./ед.изм.)</t>
  </si>
  <si>
    <t>Однородность совокупности значений выявленных цен, используемых в расчете цена контракта</t>
  </si>
  <si>
    <t>Сред. арифмет. цена за единицу &lt;ц&gt;</t>
  </si>
  <si>
    <t xml:space="preserve">Сред. квадра-тичное отклонение  </t>
  </si>
  <si>
    <t xml:space="preserve">Коэфф. вариации цен V (%)  </t>
  </si>
  <si>
    <t xml:space="preserve">Цена единицы планируемого к закупке лекарственного средства </t>
  </si>
  <si>
    <t xml:space="preserve"> grls.rosminzdrav.ru </t>
  </si>
  <si>
    <t xml:space="preserve">Средневзвешенная цена </t>
  </si>
  <si>
    <t>Цена единицы планируемого  к закупке лекарственного средства (руб./ед.изм.)</t>
  </si>
  <si>
    <t>Цена единицы планируемого  к закупке лекарственного средства с учетом НДС (руб./ед.изм.)</t>
  </si>
  <si>
    <t>Количество закупленных лекарственных препаратов, № контракта</t>
  </si>
  <si>
    <t>Приложение № 2 к извещению об осуществлении закупки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</si>
  <si>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</si>
  <si>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Для формирования цены контракта используется Российский рубль.</t>
  </si>
  <si>
    <t>Применение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– не применяется.</t>
  </si>
  <si>
    <t>Код по (ОКПД2/КТРУ)</t>
  </si>
  <si>
    <t>№ п/п</t>
  </si>
  <si>
    <t>Наименование товара (МНН или  группировочное (химическое) наименование)</t>
  </si>
  <si>
    <t>Кол-во в упаковках</t>
  </si>
  <si>
    <t>Кол-во в ед.изм.</t>
  </si>
  <si>
    <t>упак</t>
  </si>
  <si>
    <t>1.</t>
  </si>
  <si>
    <t>Определение НМЦК произведено Заказчиком 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</si>
  <si>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форма выпуска в соответствии с grls.rosminzdrav.ru (</t>
  </si>
  <si>
    <t>ЖНВЛП</t>
  </si>
  <si>
    <t>Прекурсоры НС и ПВ</t>
  </si>
  <si>
    <t>НЕТ</t>
  </si>
  <si>
    <t>Цена за упаковку</t>
  </si>
  <si>
    <t>мг</t>
  </si>
  <si>
    <t>ДА</t>
  </si>
  <si>
    <t>21.20.10.225-000006-1-00017-0000000000000</t>
  </si>
  <si>
    <t xml:space="preserve">РОКУРОНИЯ БРОМИД </t>
  </si>
  <si>
    <t>Лекарственная форма: РАСТВОР ДЛЯ ВНУТРИВЕННОГО ВВЕДЕНИЯ.
Дозировка: 10 мг/мл</t>
  </si>
  <si>
    <t>КП № 25/1446 от 22.06.26</t>
  </si>
  <si>
    <t>КП № 406-фп от 22.06.26</t>
  </si>
  <si>
    <t>КП № 243 от 22.06.26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</si>
</sst>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\ _₽"/>
    <numFmt numFmtId="166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/>
    <xf numFmtId="0" fontId="6" fillId="2" borderId="0" applyNumberFormat="0" applyBorder="0" applyAlignment="0" applyProtection="0"/>
    <xf numFmtId="0" fontId="3" fillId="0" borderId="0"/>
    <xf numFmtId="0" fontId="8" fillId="0" borderId="0">
      <alignment horizontal="center" vertical="center"/>
    </xf>
    <xf numFmtId="0" fontId="15" fillId="0" borderId="0">
      <alignment horizontal="right" vertical="top"/>
    </xf>
    <xf numFmtId="0" fontId="16" fillId="0" borderId="0">
      <alignment horizontal="left" vertical="top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20" fillId="0" borderId="0">
      <alignment horizontal="right" vertical="top"/>
    </xf>
    <xf numFmtId="0" fontId="21" fillId="0" borderId="0" applyNumberForma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2" fontId="10" fillId="0" borderId="3" xfId="0" applyNumberFormat="1" applyFont="1" applyBorder="1" applyAlignment="1"/>
    <xf numFmtId="0" fontId="10" fillId="0" borderId="2" xfId="0" applyFont="1" applyBorder="1" applyAlignment="1"/>
    <xf numFmtId="49" fontId="11" fillId="0" borderId="2" xfId="6" quotePrefix="1" applyNumberFormat="1" applyFont="1" applyBorder="1" applyAlignment="1">
      <alignment horizontal="center" vertical="center" wrapText="1"/>
    </xf>
    <xf numFmtId="2" fontId="10" fillId="0" borderId="0" xfId="0" applyNumberFormat="1" applyFont="1"/>
    <xf numFmtId="0" fontId="10" fillId="0" borderId="2" xfId="0" applyFont="1" applyBorder="1"/>
    <xf numFmtId="2" fontId="10" fillId="0" borderId="2" xfId="0" applyNumberFormat="1" applyFont="1" applyBorder="1" applyAlignment="1"/>
    <xf numFmtId="49" fontId="10" fillId="0" borderId="0" xfId="0" applyNumberFormat="1" applyFont="1"/>
    <xf numFmtId="0" fontId="10" fillId="0" borderId="0" xfId="0" applyNumberFormat="1" applyFont="1"/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/>
    </xf>
    <xf numFmtId="2" fontId="10" fillId="0" borderId="3" xfId="0" applyNumberFormat="1" applyFont="1" applyBorder="1" applyAlignment="1"/>
    <xf numFmtId="49" fontId="10" fillId="0" borderId="10" xfId="0" applyNumberFormat="1" applyFont="1" applyBorder="1" applyAlignment="1">
      <alignment horizontal="center" vertical="center"/>
    </xf>
    <xf numFmtId="49" fontId="11" fillId="0" borderId="10" xfId="6" quotePrefix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2" fillId="3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Fill="1"/>
    <xf numFmtId="0" fontId="14" fillId="3" borderId="0" xfId="0" applyFont="1" applyFill="1"/>
    <xf numFmtId="0" fontId="13" fillId="0" borderId="0" xfId="1" applyFont="1" applyFill="1" applyAlignment="1">
      <alignment wrapText="1"/>
    </xf>
    <xf numFmtId="0" fontId="14" fillId="0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3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0" borderId="0" xfId="1" applyFont="1" applyFill="1"/>
    <xf numFmtId="0" fontId="22" fillId="3" borderId="0" xfId="1" applyFont="1" applyFill="1"/>
    <xf numFmtId="0" fontId="22" fillId="0" borderId="0" xfId="1" applyFont="1" applyFill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0" fontId="23" fillId="0" borderId="2" xfId="1" applyFont="1" applyFill="1" applyBorder="1" applyAlignment="1">
      <alignment vertical="center" wrapText="1"/>
    </xf>
    <xf numFmtId="0" fontId="23" fillId="0" borderId="0" xfId="1" applyFont="1" applyFill="1" applyAlignment="1">
      <alignment wrapText="1"/>
    </xf>
    <xf numFmtId="0" fontId="23" fillId="0" borderId="2" xfId="1" applyFont="1" applyFill="1" applyBorder="1" applyAlignment="1">
      <alignment horizontal="center" vertical="center" wrapText="1"/>
    </xf>
    <xf numFmtId="0" fontId="25" fillId="0" borderId="6" xfId="6" quotePrefix="1" applyFont="1" applyFill="1" applyBorder="1" applyAlignment="1">
      <alignment horizontal="center" vertical="center" wrapText="1"/>
    </xf>
    <xf numFmtId="165" fontId="27" fillId="0" borderId="0" xfId="1" applyNumberFormat="1" applyFont="1" applyBorder="1" applyAlignment="1">
      <alignment horizontal="center" vertical="center" wrapText="1"/>
    </xf>
    <xf numFmtId="165" fontId="27" fillId="0" borderId="0" xfId="1" applyNumberFormat="1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left" vertical="center" wrapText="1"/>
    </xf>
    <xf numFmtId="0" fontId="27" fillId="3" borderId="0" xfId="1" applyFont="1" applyFill="1" applyBorder="1" applyAlignment="1">
      <alignment horizontal="left" vertical="center" wrapText="1"/>
    </xf>
    <xf numFmtId="0" fontId="27" fillId="0" borderId="0" xfId="1" applyFont="1" applyBorder="1" applyAlignment="1">
      <alignment horizontal="center" vertical="center" wrapText="1"/>
    </xf>
    <xf numFmtId="0" fontId="22" fillId="0" borderId="0" xfId="1" applyFont="1" applyFill="1" applyAlignment="1">
      <alignment horizontal="center"/>
    </xf>
    <xf numFmtId="0" fontId="22" fillId="0" borderId="0" xfId="1" applyFont="1" applyFill="1" applyAlignment="1">
      <alignment horizontal="center" vertical="center"/>
    </xf>
    <xf numFmtId="166" fontId="22" fillId="0" borderId="0" xfId="1" applyNumberFormat="1" applyFont="1" applyAlignment="1">
      <alignment horizontal="center"/>
    </xf>
    <xf numFmtId="0" fontId="22" fillId="3" borderId="0" xfId="1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6" fillId="0" borderId="0" xfId="0" applyFont="1" applyFill="1"/>
    <xf numFmtId="0" fontId="26" fillId="3" borderId="0" xfId="0" applyFont="1" applyFill="1"/>
    <xf numFmtId="0" fontId="26" fillId="0" borderId="0" xfId="0" applyFont="1" applyFill="1" applyAlignment="1">
      <alignment horizontal="center"/>
    </xf>
    <xf numFmtId="0" fontId="26" fillId="3" borderId="0" xfId="0" applyFont="1" applyFill="1" applyAlignment="1">
      <alignment horizontal="center" vertical="center"/>
    </xf>
    <xf numFmtId="166" fontId="26" fillId="0" borderId="0" xfId="0" applyNumberFormat="1" applyFont="1" applyAlignment="1">
      <alignment horizontal="center"/>
    </xf>
    <xf numFmtId="0" fontId="26" fillId="0" borderId="0" xfId="0" applyFont="1" applyAlignment="1">
      <alignment vertical="center"/>
    </xf>
    <xf numFmtId="0" fontId="23" fillId="0" borderId="2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2" fontId="23" fillId="0" borderId="2" xfId="1" applyNumberFormat="1" applyFont="1" applyFill="1" applyBorder="1" applyAlignment="1">
      <alignment horizontal="center" wrapText="1"/>
    </xf>
    <xf numFmtId="164" fontId="23" fillId="5" borderId="2" xfId="1" applyNumberFormat="1" applyFont="1" applyFill="1" applyBorder="1" applyAlignment="1">
      <alignment horizontal="center" vertical="center" wrapText="1"/>
    </xf>
    <xf numFmtId="164" fontId="23" fillId="6" borderId="2" xfId="1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3" fontId="23" fillId="0" borderId="3" xfId="1" applyNumberFormat="1" applyFont="1" applyFill="1" applyBorder="1" applyAlignment="1">
      <alignment horizontal="center" vertical="center" wrapText="1"/>
    </xf>
    <xf numFmtId="3" fontId="23" fillId="0" borderId="5" xfId="1" applyNumberFormat="1" applyFont="1" applyFill="1" applyBorder="1" applyAlignment="1">
      <alignment horizontal="center" vertical="center" wrapText="1"/>
    </xf>
    <xf numFmtId="2" fontId="22" fillId="0" borderId="2" xfId="1" applyNumberFormat="1" applyFont="1" applyFill="1" applyBorder="1" applyAlignment="1">
      <alignment horizontal="center" vertical="center" wrapText="1"/>
    </xf>
    <xf numFmtId="2" fontId="22" fillId="0" borderId="3" xfId="1" applyNumberFormat="1" applyFont="1" applyFill="1" applyBorder="1" applyAlignment="1">
      <alignment horizontal="center" vertical="center" wrapText="1"/>
    </xf>
    <xf numFmtId="2" fontId="22" fillId="0" borderId="5" xfId="1" applyNumberFormat="1" applyFont="1" applyFill="1" applyBorder="1" applyAlignment="1">
      <alignment horizontal="center" vertical="center" wrapText="1"/>
    </xf>
    <xf numFmtId="4" fontId="22" fillId="0" borderId="2" xfId="1" applyNumberFormat="1" applyFont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166" fontId="23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4" fontId="23" fillId="0" borderId="2" xfId="1" applyNumberFormat="1" applyFont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0" xfId="1" applyFont="1" applyFill="1" applyAlignment="1">
      <alignment horizontal="left" wrapText="1"/>
    </xf>
    <xf numFmtId="0" fontId="27" fillId="0" borderId="0" xfId="1" applyNumberFormat="1" applyFont="1" applyBorder="1" applyAlignment="1">
      <alignment horizontal="left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4" fillId="0" borderId="3" xfId="15" applyFont="1" applyBorder="1" applyAlignment="1">
      <alignment horizontal="center" vertical="center" wrapText="1"/>
    </xf>
    <xf numFmtId="0" fontId="24" fillId="0" borderId="5" xfId="15" applyFont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2" fontId="22" fillId="5" borderId="2" xfId="1" applyNumberFormat="1" applyFont="1" applyFill="1" applyBorder="1" applyAlignment="1">
      <alignment horizontal="center" vertical="center" wrapText="1"/>
    </xf>
    <xf numFmtId="2" fontId="22" fillId="6" borderId="3" xfId="1" applyNumberFormat="1" applyFont="1" applyFill="1" applyBorder="1" applyAlignment="1">
      <alignment horizontal="center" vertical="center" wrapText="1"/>
    </xf>
    <xf numFmtId="2" fontId="22" fillId="6" borderId="5" xfId="1" applyNumberFormat="1" applyFont="1" applyFill="1" applyBorder="1" applyAlignment="1">
      <alignment horizontal="center" vertical="center" wrapText="1"/>
    </xf>
    <xf numFmtId="2" fontId="22" fillId="4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4" fontId="23" fillId="0" borderId="2" xfId="1" applyNumberFormat="1" applyFont="1" applyFill="1" applyBorder="1" applyAlignment="1">
      <alignment horizontal="center" vertical="center" wrapText="1"/>
    </xf>
    <xf numFmtId="4" fontId="23" fillId="3" borderId="2" xfId="1" applyNumberFormat="1" applyFont="1" applyFill="1" applyBorder="1" applyAlignment="1">
      <alignment horizontal="center" vertical="center" wrapText="1"/>
    </xf>
    <xf numFmtId="4" fontId="28" fillId="0" borderId="4" xfId="1" applyNumberFormat="1" applyFont="1" applyFill="1" applyBorder="1" applyAlignment="1">
      <alignment horizontal="center" vertical="center" wrapText="1"/>
    </xf>
    <xf numFmtId="4" fontId="28" fillId="0" borderId="5" xfId="1" applyNumberFormat="1" applyFont="1" applyFill="1" applyBorder="1" applyAlignment="1">
      <alignment horizontal="center" vertical="center" wrapText="1"/>
    </xf>
    <xf numFmtId="4" fontId="22" fillId="0" borderId="0" xfId="1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</cellXfs>
  <cellStyles count="16">
    <cellStyle name="Default" xfId="2" xr:uid="{00000000-0005-0000-0000-000000000000}"/>
    <cellStyle name="S0" xfId="7" xr:uid="{00000000-0005-0000-0000-000001000000}"/>
    <cellStyle name="S1" xfId="8" xr:uid="{00000000-0005-0000-0000-000002000000}"/>
    <cellStyle name="S2" xfId="9" xr:uid="{00000000-0005-0000-0000-000003000000}"/>
    <cellStyle name="S3" xfId="10" xr:uid="{00000000-0005-0000-0000-000004000000}"/>
    <cellStyle name="S4" xfId="11" xr:uid="{00000000-0005-0000-0000-000005000000}"/>
    <cellStyle name="S5" xfId="6" xr:uid="{00000000-0005-0000-0000-000006000000}"/>
    <cellStyle name="S6" xfId="12" xr:uid="{00000000-0005-0000-0000-000007000000}"/>
    <cellStyle name="S7" xfId="13" xr:uid="{00000000-0005-0000-0000-000008000000}"/>
    <cellStyle name="S8" xfId="14" xr:uid="{00000000-0005-0000-0000-000009000000}"/>
    <cellStyle name="TableStyleLight1" xfId="3" xr:uid="{00000000-0005-0000-0000-00000A000000}"/>
    <cellStyle name="Гиперссылка" xfId="15" builtinId="8"/>
    <cellStyle name="Нейтральный 2" xfId="4" xr:uid="{00000000-0005-0000-0000-00000C000000}"/>
    <cellStyle name="Обычный" xfId="0" builtinId="0"/>
    <cellStyle name="Обычный 2" xfId="5" xr:uid="{00000000-0005-0000-0000-00000E000000}"/>
    <cellStyle name="Обычный 3" xfId="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9"/>
  <sheetViews>
    <sheetView tabSelected="1" zoomScale="70" zoomScaleNormal="70" workbookViewId="0">
      <selection activeCell="AF3" sqref="AF1:AF1048576"/>
    </sheetView>
  </sheetViews>
  <sheetFormatPr defaultRowHeight="12" x14ac:dyDescent="0.2"/>
  <cols>
    <col min="1" max="1" width="5.28515625" style="3" customWidth="1"/>
    <col min="2" max="2" width="21.7109375" style="34" customWidth="1"/>
    <col min="3" max="3" width="23" style="2" customWidth="1"/>
    <col min="4" max="4" width="30.42578125" style="2" customWidth="1"/>
    <col min="5" max="5" width="11.85546875" style="2" customWidth="1"/>
    <col min="6" max="6" width="11.140625" style="2" customWidth="1"/>
    <col min="7" max="7" width="9.42578125" style="3" customWidth="1"/>
    <col min="8" max="8" width="10.85546875" style="3" customWidth="1"/>
    <col min="9" max="9" width="10.5703125" style="3" customWidth="1"/>
    <col min="10" max="10" width="11.7109375" style="3" customWidth="1"/>
    <col min="11" max="12" width="12" style="2" customWidth="1"/>
    <col min="13" max="13" width="11.5703125" style="2" customWidth="1"/>
    <col min="14" max="14" width="11.28515625" style="2" customWidth="1"/>
    <col min="15" max="15" width="10.7109375" style="6" customWidth="1"/>
    <col min="16" max="16" width="10.7109375" style="2" customWidth="1"/>
    <col min="17" max="17" width="9.85546875" style="32" customWidth="1"/>
    <col min="18" max="18" width="10.140625" style="32" customWidth="1"/>
    <col min="19" max="19" width="10.140625" style="3" customWidth="1"/>
    <col min="20" max="20" width="10.28515625" style="3" customWidth="1"/>
    <col min="21" max="21" width="1.85546875" style="2" hidden="1" customWidth="1"/>
    <col min="22" max="22" width="1.7109375" style="2" hidden="1" customWidth="1"/>
    <col min="23" max="23" width="0.28515625" style="2" hidden="1" customWidth="1"/>
    <col min="24" max="25" width="9.42578125" style="2" customWidth="1"/>
    <col min="26" max="26" width="9" style="2" customWidth="1"/>
    <col min="27" max="27" width="10.28515625" style="5" customWidth="1"/>
    <col min="28" max="28" width="10.7109375" style="33" customWidth="1"/>
    <col min="29" max="29" width="11" style="5" customWidth="1"/>
    <col min="30" max="30" width="11.28515625" style="4" customWidth="1"/>
    <col min="31" max="31" width="11.7109375" style="3" customWidth="1"/>
    <col min="32" max="32" width="16.7109375" style="148" customWidth="1"/>
    <col min="33" max="33" width="11.85546875" style="2" customWidth="1"/>
    <col min="34" max="34" width="5.85546875" style="2" customWidth="1"/>
    <col min="35" max="16384" width="9.140625" style="2"/>
  </cols>
  <sheetData>
    <row r="1" spans="1:33" ht="42.75" customHeight="1" x14ac:dyDescent="0.3">
      <c r="A1" s="57"/>
      <c r="B1" s="58"/>
      <c r="C1" s="59"/>
      <c r="D1" s="59"/>
      <c r="E1" s="59"/>
      <c r="F1" s="59"/>
      <c r="G1" s="57"/>
      <c r="H1" s="57"/>
      <c r="I1" s="57"/>
      <c r="J1" s="57"/>
      <c r="K1" s="59"/>
      <c r="L1" s="59"/>
      <c r="M1" s="59"/>
      <c r="N1" s="59"/>
      <c r="O1" s="60"/>
      <c r="P1" s="59"/>
      <c r="Q1" s="61"/>
      <c r="R1" s="61"/>
      <c r="S1" s="57"/>
      <c r="T1" s="57"/>
      <c r="U1" s="59"/>
      <c r="V1" s="59"/>
      <c r="W1" s="62"/>
      <c r="X1" s="62"/>
      <c r="Y1" s="62"/>
      <c r="Z1" s="62"/>
      <c r="AA1" s="63"/>
      <c r="AB1" s="64"/>
      <c r="AC1" s="63"/>
      <c r="AD1" s="106" t="s">
        <v>21</v>
      </c>
      <c r="AE1" s="106"/>
      <c r="AF1" s="106"/>
      <c r="AG1" s="106"/>
    </row>
    <row r="2" spans="1:33" ht="52.5" customHeight="1" x14ac:dyDescent="0.2">
      <c r="A2" s="108" t="s">
        <v>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122.25" customHeight="1" x14ac:dyDescent="0.2">
      <c r="A3" s="92" t="s">
        <v>26</v>
      </c>
      <c r="B3" s="95" t="s">
        <v>25</v>
      </c>
      <c r="C3" s="95" t="s">
        <v>27</v>
      </c>
      <c r="D3" s="95" t="s">
        <v>33</v>
      </c>
      <c r="E3" s="92" t="s">
        <v>34</v>
      </c>
      <c r="F3" s="92" t="s">
        <v>35</v>
      </c>
      <c r="G3" s="95" t="s">
        <v>0</v>
      </c>
      <c r="H3" s="95" t="s">
        <v>28</v>
      </c>
      <c r="I3" s="95" t="s">
        <v>0</v>
      </c>
      <c r="J3" s="95" t="s">
        <v>29</v>
      </c>
      <c r="K3" s="109" t="s">
        <v>10</v>
      </c>
      <c r="L3" s="109"/>
      <c r="M3" s="109"/>
      <c r="N3" s="109" t="s">
        <v>11</v>
      </c>
      <c r="O3" s="109"/>
      <c r="P3" s="109"/>
      <c r="Q3" s="97" t="s">
        <v>15</v>
      </c>
      <c r="R3" s="98" t="s">
        <v>16</v>
      </c>
      <c r="S3" s="95" t="s">
        <v>1</v>
      </c>
      <c r="T3" s="95"/>
      <c r="U3" s="65"/>
      <c r="V3" s="65"/>
      <c r="W3" s="65"/>
      <c r="X3" s="95" t="s">
        <v>1</v>
      </c>
      <c r="Y3" s="95"/>
      <c r="Z3" s="95" t="s">
        <v>1</v>
      </c>
      <c r="AA3" s="95"/>
      <c r="AB3" s="110" t="s">
        <v>17</v>
      </c>
      <c r="AC3" s="95" t="s">
        <v>18</v>
      </c>
      <c r="AD3" s="107" t="s">
        <v>19</v>
      </c>
      <c r="AE3" s="95" t="s">
        <v>2</v>
      </c>
      <c r="AF3" s="140" t="s">
        <v>3</v>
      </c>
      <c r="AG3" s="95" t="s">
        <v>37</v>
      </c>
    </row>
    <row r="4" spans="1:33" ht="49.5" hidden="1" customHeight="1" x14ac:dyDescent="0.2">
      <c r="A4" s="93"/>
      <c r="B4" s="95"/>
      <c r="C4" s="95"/>
      <c r="D4" s="111"/>
      <c r="E4" s="93"/>
      <c r="F4" s="93"/>
      <c r="G4" s="95"/>
      <c r="H4" s="95"/>
      <c r="I4" s="95"/>
      <c r="J4" s="95"/>
      <c r="K4" s="109"/>
      <c r="L4" s="109"/>
      <c r="M4" s="109"/>
      <c r="N4" s="109"/>
      <c r="O4" s="109"/>
      <c r="P4" s="109"/>
      <c r="Q4" s="97"/>
      <c r="R4" s="98"/>
      <c r="S4" s="95" t="s">
        <v>8</v>
      </c>
      <c r="T4" s="95" t="s">
        <v>20</v>
      </c>
      <c r="U4" s="65"/>
      <c r="V4" s="65"/>
      <c r="W4" s="65"/>
      <c r="X4" s="95" t="s">
        <v>8</v>
      </c>
      <c r="Y4" s="95" t="s">
        <v>20</v>
      </c>
      <c r="Z4" s="95" t="s">
        <v>8</v>
      </c>
      <c r="AA4" s="95" t="s">
        <v>20</v>
      </c>
      <c r="AB4" s="110"/>
      <c r="AC4" s="95"/>
      <c r="AD4" s="107"/>
      <c r="AE4" s="95"/>
      <c r="AF4" s="140"/>
      <c r="AG4" s="95"/>
    </row>
    <row r="5" spans="1:33" ht="140.25" customHeight="1" x14ac:dyDescent="0.2">
      <c r="A5" s="94"/>
      <c r="B5" s="95"/>
      <c r="C5" s="95"/>
      <c r="D5" s="111"/>
      <c r="E5" s="94"/>
      <c r="F5" s="94"/>
      <c r="G5" s="95"/>
      <c r="H5" s="95"/>
      <c r="I5" s="95"/>
      <c r="J5" s="95"/>
      <c r="K5" s="87" t="s">
        <v>43</v>
      </c>
      <c r="L5" s="88" t="s">
        <v>44</v>
      </c>
      <c r="M5" s="89" t="s">
        <v>45</v>
      </c>
      <c r="N5" s="67" t="s">
        <v>12</v>
      </c>
      <c r="O5" s="67" t="s">
        <v>13</v>
      </c>
      <c r="P5" s="67" t="s">
        <v>14</v>
      </c>
      <c r="Q5" s="97"/>
      <c r="R5" s="98"/>
      <c r="S5" s="95"/>
      <c r="T5" s="95"/>
      <c r="U5" s="65"/>
      <c r="V5" s="65"/>
      <c r="W5" s="65"/>
      <c r="X5" s="95"/>
      <c r="Y5" s="95"/>
      <c r="Z5" s="95"/>
      <c r="AA5" s="95"/>
      <c r="AB5" s="110"/>
      <c r="AC5" s="95"/>
      <c r="AD5" s="107"/>
      <c r="AE5" s="95"/>
      <c r="AF5" s="140"/>
      <c r="AG5" s="95"/>
    </row>
    <row r="6" spans="1:33" ht="26.25" customHeight="1" x14ac:dyDescent="0.2">
      <c r="A6" s="114" t="s">
        <v>31</v>
      </c>
      <c r="B6" s="116" t="s">
        <v>40</v>
      </c>
      <c r="C6" s="92" t="s">
        <v>41</v>
      </c>
      <c r="D6" s="90" t="s">
        <v>42</v>
      </c>
      <c r="E6" s="90" t="s">
        <v>39</v>
      </c>
      <c r="F6" s="90" t="s">
        <v>36</v>
      </c>
      <c r="G6" s="118" t="s">
        <v>30</v>
      </c>
      <c r="H6" s="92">
        <v>50</v>
      </c>
      <c r="I6" s="99" t="s">
        <v>38</v>
      </c>
      <c r="J6" s="100">
        <v>1250</v>
      </c>
      <c r="K6" s="102">
        <v>19.834800000000001</v>
      </c>
      <c r="L6" s="102">
        <v>20.181999999999999</v>
      </c>
      <c r="M6" s="102">
        <v>20.185199999999998</v>
      </c>
      <c r="N6" s="102">
        <f t="shared" ref="N6" si="0">AVERAGE(K6:M6)</f>
        <v>20.067333333333334</v>
      </c>
      <c r="O6" s="102">
        <f t="shared" ref="O6" si="1">STDEV(K6:M6)</f>
        <v>0.20138612994278596</v>
      </c>
      <c r="P6" s="102">
        <f t="shared" ref="P6" si="2">O6/N6*100</f>
        <v>1.0035520245645624</v>
      </c>
      <c r="Q6" s="119">
        <f t="shared" ref="Q6" si="3">MIN(K6:M6)</f>
        <v>19.834800000000001</v>
      </c>
      <c r="R6" s="120">
        <f>504.71/25</f>
        <v>20.188399999999998</v>
      </c>
      <c r="S6" s="103"/>
      <c r="T6" s="67"/>
      <c r="U6" s="65"/>
      <c r="V6" s="65"/>
      <c r="W6" s="65"/>
      <c r="X6" s="103"/>
      <c r="Y6" s="67"/>
      <c r="Z6" s="103"/>
      <c r="AA6" s="67"/>
      <c r="AB6" s="122"/>
      <c r="AC6" s="102">
        <f>MIN(Q6,R6,AB6)</f>
        <v>19.834800000000001</v>
      </c>
      <c r="AD6" s="102">
        <f>(AC6+AC6*0.1)</f>
        <v>21.818280000000001</v>
      </c>
      <c r="AE6" s="105">
        <f>ROUND((AD6+AD6*0.1),3)</f>
        <v>24</v>
      </c>
      <c r="AF6" s="141">
        <f>AE6*J6</f>
        <v>30000</v>
      </c>
      <c r="AG6" s="96">
        <f>AF6/H6</f>
        <v>600</v>
      </c>
    </row>
    <row r="7" spans="1:33" ht="170.25" customHeight="1" x14ac:dyDescent="0.2">
      <c r="A7" s="115"/>
      <c r="B7" s="117"/>
      <c r="C7" s="94"/>
      <c r="D7" s="91"/>
      <c r="E7" s="91"/>
      <c r="F7" s="91"/>
      <c r="G7" s="118"/>
      <c r="H7" s="94"/>
      <c r="I7" s="99"/>
      <c r="J7" s="101"/>
      <c r="K7" s="102"/>
      <c r="L7" s="102"/>
      <c r="M7" s="102"/>
      <c r="N7" s="102"/>
      <c r="O7" s="102"/>
      <c r="P7" s="102"/>
      <c r="Q7" s="119"/>
      <c r="R7" s="121"/>
      <c r="S7" s="104"/>
      <c r="T7" s="68"/>
      <c r="U7" s="65"/>
      <c r="V7" s="65"/>
      <c r="W7" s="65"/>
      <c r="X7" s="104"/>
      <c r="Y7" s="68"/>
      <c r="Z7" s="104"/>
      <c r="AA7" s="68"/>
      <c r="AB7" s="122"/>
      <c r="AC7" s="102"/>
      <c r="AD7" s="102"/>
      <c r="AE7" s="105"/>
      <c r="AF7" s="141"/>
      <c r="AG7" s="96"/>
    </row>
    <row r="8" spans="1:33" ht="46.5" customHeight="1" x14ac:dyDescent="0.3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69"/>
      <c r="N8" s="69"/>
      <c r="O8" s="70"/>
      <c r="P8" s="71"/>
      <c r="Q8" s="72"/>
      <c r="R8" s="72"/>
      <c r="S8" s="73"/>
      <c r="T8" s="57"/>
      <c r="U8" s="59"/>
      <c r="V8" s="59"/>
      <c r="W8" s="59"/>
      <c r="X8" s="59"/>
      <c r="Y8" s="59"/>
      <c r="Z8" s="59"/>
      <c r="AA8" s="74"/>
      <c r="AB8" s="75"/>
      <c r="AC8" s="74"/>
      <c r="AD8" s="76"/>
      <c r="AE8" s="57"/>
      <c r="AF8" s="142">
        <f>SUM(AF6:AF7)</f>
        <v>30000</v>
      </c>
      <c r="AG8" s="66"/>
    </row>
    <row r="9" spans="1:33" ht="3" customHeight="1" x14ac:dyDescent="0.3">
      <c r="A9" s="112" t="s">
        <v>32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59"/>
      <c r="V9" s="59"/>
      <c r="W9" s="59"/>
      <c r="X9" s="59"/>
      <c r="Y9" s="59"/>
      <c r="Z9" s="59"/>
      <c r="AA9" s="74"/>
      <c r="AB9" s="77"/>
      <c r="AC9" s="74"/>
      <c r="AD9" s="76"/>
      <c r="AE9" s="57"/>
      <c r="AF9" s="143"/>
      <c r="AG9" s="66"/>
    </row>
    <row r="10" spans="1:33" ht="51" customHeight="1" x14ac:dyDescent="0.3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59"/>
      <c r="V10" s="59"/>
      <c r="W10" s="59"/>
      <c r="X10" s="59"/>
      <c r="Y10" s="59"/>
      <c r="Z10" s="59"/>
      <c r="AA10" s="74"/>
      <c r="AB10" s="77"/>
      <c r="AC10" s="74"/>
      <c r="AD10" s="76"/>
      <c r="AE10" s="57"/>
      <c r="AF10" s="144"/>
      <c r="AG10" s="66"/>
    </row>
    <row r="11" spans="1:33" ht="4.5" customHeight="1" x14ac:dyDescent="0.3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59"/>
      <c r="V11" s="59"/>
      <c r="W11" s="59"/>
      <c r="X11" s="59"/>
      <c r="Y11" s="59"/>
      <c r="Z11" s="59"/>
      <c r="AA11" s="74"/>
      <c r="AB11" s="77"/>
      <c r="AC11" s="74"/>
      <c r="AD11" s="76"/>
      <c r="AE11" s="57"/>
      <c r="AF11" s="144"/>
      <c r="AG11" s="66"/>
    </row>
    <row r="12" spans="1:33" ht="30.75" hidden="1" customHeight="1" x14ac:dyDescent="0.3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59"/>
      <c r="V12" s="59"/>
      <c r="W12" s="59"/>
      <c r="X12" s="59"/>
      <c r="Y12" s="59"/>
      <c r="Z12" s="59"/>
      <c r="AA12" s="74"/>
      <c r="AB12" s="77"/>
      <c r="AC12" s="74"/>
      <c r="AD12" s="76"/>
      <c r="AE12" s="57"/>
      <c r="AF12" s="144"/>
      <c r="AG12" s="66"/>
    </row>
    <row r="13" spans="1:33" ht="20.25" customHeight="1" x14ac:dyDescent="0.3">
      <c r="A13" s="78"/>
      <c r="B13" s="79"/>
      <c r="C13" s="80"/>
      <c r="D13" s="80"/>
      <c r="E13" s="80"/>
      <c r="F13" s="80"/>
      <c r="G13" s="78"/>
      <c r="H13" s="78"/>
      <c r="I13" s="78"/>
      <c r="J13" s="78"/>
      <c r="K13" s="80"/>
      <c r="L13" s="80"/>
      <c r="M13" s="80"/>
      <c r="N13" s="80"/>
      <c r="O13" s="81"/>
      <c r="P13" s="80"/>
      <c r="Q13" s="82"/>
      <c r="R13" s="82"/>
      <c r="S13" s="78"/>
      <c r="T13" s="78"/>
      <c r="U13" s="80"/>
      <c r="V13" s="80"/>
      <c r="W13" s="80"/>
      <c r="X13" s="80"/>
      <c r="Y13" s="80"/>
      <c r="Z13" s="80"/>
      <c r="AA13" s="83"/>
      <c r="AB13" s="84"/>
      <c r="AC13" s="83"/>
      <c r="AD13" s="85"/>
      <c r="AE13" s="78"/>
      <c r="AF13" s="145"/>
      <c r="AG13" s="66"/>
    </row>
    <row r="14" spans="1:33" ht="29.25" customHeight="1" x14ac:dyDescent="0.3">
      <c r="A14" s="86" t="s">
        <v>23</v>
      </c>
      <c r="B14" s="79"/>
      <c r="C14" s="80"/>
      <c r="D14" s="80"/>
      <c r="E14" s="80"/>
      <c r="F14" s="80"/>
      <c r="G14" s="78"/>
      <c r="H14" s="78"/>
      <c r="I14" s="78"/>
      <c r="J14" s="78"/>
      <c r="K14" s="80"/>
      <c r="L14" s="80"/>
      <c r="M14" s="80"/>
      <c r="N14" s="80"/>
      <c r="O14" s="81"/>
      <c r="P14" s="80"/>
      <c r="Q14" s="82"/>
      <c r="R14" s="82"/>
      <c r="S14" s="78"/>
      <c r="T14" s="78"/>
      <c r="U14" s="80"/>
      <c r="V14" s="80"/>
      <c r="W14" s="80"/>
      <c r="X14" s="80"/>
      <c r="Y14" s="80"/>
      <c r="Z14" s="80"/>
      <c r="AA14" s="83"/>
      <c r="AB14" s="84"/>
      <c r="AC14" s="83"/>
      <c r="AD14" s="85"/>
      <c r="AE14" s="78"/>
      <c r="AF14" s="145"/>
      <c r="AG14" s="66"/>
    </row>
    <row r="15" spans="1:33" ht="33" customHeight="1" x14ac:dyDescent="0.3">
      <c r="A15" s="86" t="s">
        <v>24</v>
      </c>
      <c r="B15" s="79"/>
      <c r="C15" s="80"/>
      <c r="D15" s="80"/>
      <c r="E15" s="80"/>
      <c r="F15" s="80"/>
      <c r="G15" s="78"/>
      <c r="H15" s="78"/>
      <c r="I15" s="78"/>
      <c r="J15" s="78"/>
      <c r="K15" s="80"/>
      <c r="L15" s="80"/>
      <c r="M15" s="80"/>
      <c r="N15" s="80"/>
      <c r="O15" s="81"/>
      <c r="P15" s="80"/>
      <c r="Q15" s="82"/>
      <c r="R15" s="82"/>
      <c r="S15" s="78"/>
      <c r="T15" s="78"/>
      <c r="U15" s="80"/>
      <c r="V15" s="80"/>
      <c r="W15" s="80"/>
      <c r="X15" s="80"/>
      <c r="Y15" s="80"/>
      <c r="Z15" s="80"/>
      <c r="AA15" s="83"/>
      <c r="AB15" s="84"/>
      <c r="AC15" s="83"/>
      <c r="AD15" s="85"/>
      <c r="AE15" s="78"/>
      <c r="AF15" s="145"/>
      <c r="AG15" s="66"/>
    </row>
    <row r="16" spans="1:33" ht="37.5" customHeight="1" x14ac:dyDescent="0.25">
      <c r="A16" s="40"/>
      <c r="B16" s="41"/>
      <c r="C16" s="42"/>
      <c r="D16" s="42"/>
      <c r="E16" s="42"/>
      <c r="F16" s="42"/>
      <c r="G16" s="40"/>
      <c r="H16" s="40"/>
      <c r="I16" s="40"/>
      <c r="J16" s="40"/>
      <c r="K16" s="42"/>
      <c r="L16" s="42"/>
      <c r="M16" s="42"/>
      <c r="N16" s="42"/>
      <c r="O16" s="43"/>
      <c r="P16" s="42"/>
      <c r="Q16" s="44"/>
      <c r="R16" s="44"/>
      <c r="S16" s="40"/>
      <c r="T16" s="40"/>
      <c r="U16" s="42"/>
      <c r="V16" s="42"/>
      <c r="W16" s="42"/>
      <c r="X16" s="42"/>
      <c r="Y16" s="42"/>
      <c r="Z16" s="42"/>
      <c r="AA16" s="46"/>
      <c r="AB16" s="47"/>
      <c r="AC16" s="46"/>
      <c r="AD16" s="48"/>
      <c r="AE16" s="40"/>
      <c r="AF16" s="146"/>
      <c r="AG16" s="45"/>
    </row>
    <row r="17" spans="1:33" ht="23.25" customHeight="1" x14ac:dyDescent="0.25">
      <c r="A17" s="49"/>
      <c r="B17" s="50"/>
      <c r="C17" s="51"/>
      <c r="D17" s="51"/>
      <c r="E17" s="51"/>
      <c r="F17" s="51"/>
      <c r="G17" s="49"/>
      <c r="H17" s="49"/>
      <c r="I17" s="49"/>
      <c r="J17" s="49"/>
      <c r="K17" s="51"/>
      <c r="L17" s="51"/>
      <c r="M17" s="51"/>
      <c r="N17" s="51"/>
      <c r="O17" s="52"/>
      <c r="P17" s="51"/>
      <c r="Q17" s="53"/>
      <c r="R17" s="53"/>
      <c r="S17" s="49"/>
      <c r="T17" s="49"/>
      <c r="U17" s="51"/>
      <c r="V17" s="51"/>
      <c r="W17" s="51"/>
      <c r="X17" s="51"/>
      <c r="Y17" s="51"/>
      <c r="Z17" s="51"/>
      <c r="AA17" s="54"/>
      <c r="AB17" s="55"/>
      <c r="AC17" s="54"/>
      <c r="AD17" s="56"/>
      <c r="AE17" s="49"/>
      <c r="AF17" s="147"/>
      <c r="AG17" s="45"/>
    </row>
    <row r="18" spans="1:33" ht="15.75" x14ac:dyDescent="0.25">
      <c r="A18" s="35"/>
      <c r="B18" s="36"/>
      <c r="C18" s="37"/>
      <c r="D18" s="37"/>
      <c r="E18" s="37"/>
      <c r="F18" s="37"/>
      <c r="G18" s="35"/>
      <c r="H18" s="35"/>
      <c r="I18" s="35"/>
      <c r="J18" s="35"/>
      <c r="K18" s="37"/>
      <c r="L18" s="37"/>
      <c r="M18" s="37"/>
      <c r="N18" s="37"/>
      <c r="O18" s="38"/>
      <c r="P18" s="37"/>
      <c r="Q18" s="39"/>
      <c r="R18" s="39"/>
      <c r="S18" s="35"/>
      <c r="T18" s="35"/>
      <c r="U18" s="37"/>
      <c r="V18" s="37"/>
      <c r="W18" s="37"/>
      <c r="X18" s="37"/>
      <c r="Y18" s="37"/>
      <c r="Z18" s="37"/>
    </row>
    <row r="19" spans="1:33" ht="15.75" x14ac:dyDescent="0.25">
      <c r="A19" s="35"/>
      <c r="B19" s="36"/>
      <c r="C19" s="37"/>
      <c r="D19" s="37"/>
      <c r="E19" s="37"/>
      <c r="F19" s="37"/>
      <c r="G19" s="35"/>
      <c r="H19" s="35"/>
      <c r="I19" s="35"/>
      <c r="J19" s="35"/>
      <c r="K19" s="37"/>
      <c r="L19" s="37"/>
      <c r="M19" s="37"/>
      <c r="N19" s="37"/>
      <c r="O19" s="38"/>
      <c r="P19" s="37"/>
      <c r="Q19" s="39"/>
      <c r="R19" s="39"/>
      <c r="S19" s="35"/>
      <c r="T19" s="35"/>
      <c r="U19" s="37"/>
      <c r="V19" s="37"/>
      <c r="W19" s="37"/>
      <c r="X19" s="37"/>
      <c r="Y19" s="37"/>
      <c r="Z19" s="37"/>
    </row>
  </sheetData>
  <mergeCells count="61">
    <mergeCell ref="X6:X7"/>
    <mergeCell ref="Z6:Z7"/>
    <mergeCell ref="AB6:AB7"/>
    <mergeCell ref="AC6:AC7"/>
    <mergeCell ref="AD6:AD7"/>
    <mergeCell ref="AF8:AF9"/>
    <mergeCell ref="A9:T12"/>
    <mergeCell ref="A8:L8"/>
    <mergeCell ref="A6:A7"/>
    <mergeCell ref="B6:B7"/>
    <mergeCell ref="C6:C7"/>
    <mergeCell ref="D6:D7"/>
    <mergeCell ref="G6:G7"/>
    <mergeCell ref="AF6:AF7"/>
    <mergeCell ref="L6:L7"/>
    <mergeCell ref="M6:M7"/>
    <mergeCell ref="N6:N7"/>
    <mergeCell ref="O6:O7"/>
    <mergeCell ref="P6:P7"/>
    <mergeCell ref="Q6:Q7"/>
    <mergeCell ref="R6:R7"/>
    <mergeCell ref="C3:C5"/>
    <mergeCell ref="H3:H5"/>
    <mergeCell ref="I3:I5"/>
    <mergeCell ref="J3:J5"/>
    <mergeCell ref="T4:T5"/>
    <mergeCell ref="S4:S5"/>
    <mergeCell ref="D3:D5"/>
    <mergeCell ref="G3:G5"/>
    <mergeCell ref="AD1:AG1"/>
    <mergeCell ref="AD3:AD5"/>
    <mergeCell ref="AE3:AE5"/>
    <mergeCell ref="AC3:AC5"/>
    <mergeCell ref="AF3:AF5"/>
    <mergeCell ref="A2:AG2"/>
    <mergeCell ref="S3:T3"/>
    <mergeCell ref="K3:M4"/>
    <mergeCell ref="B3:B5"/>
    <mergeCell ref="A3:A5"/>
    <mergeCell ref="Z3:AA3"/>
    <mergeCell ref="N3:P4"/>
    <mergeCell ref="AA4:AA5"/>
    <mergeCell ref="AB3:AB5"/>
    <mergeCell ref="X4:X5"/>
    <mergeCell ref="Y4:Y5"/>
    <mergeCell ref="E6:E7"/>
    <mergeCell ref="F6:F7"/>
    <mergeCell ref="E3:E5"/>
    <mergeCell ref="F3:F5"/>
    <mergeCell ref="AG3:AG5"/>
    <mergeCell ref="AG6:AG7"/>
    <mergeCell ref="Z4:Z5"/>
    <mergeCell ref="Q3:Q5"/>
    <mergeCell ref="R3:R5"/>
    <mergeCell ref="X3:Y3"/>
    <mergeCell ref="H6:H7"/>
    <mergeCell ref="I6:I7"/>
    <mergeCell ref="J6:J7"/>
    <mergeCell ref="K6:K7"/>
    <mergeCell ref="S6:S7"/>
    <mergeCell ref="AE6:AE7"/>
  </mergeCells>
  <printOptions horizontalCentered="1"/>
  <pageMargins left="0.19685039370078741" right="3.937007874015748E-2" top="0.55118110236220474" bottom="0.35433070866141736" header="0.11811023622047245" footer="0.11811023622047245"/>
  <pageSetup paperSize="9" scale="3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zoomScale="120" zoomScaleNormal="120" workbookViewId="0">
      <selection activeCell="A2" sqref="A2:E61"/>
    </sheetView>
  </sheetViews>
  <sheetFormatPr defaultRowHeight="12.75" x14ac:dyDescent="0.2"/>
  <cols>
    <col min="1" max="1" width="16.42578125" style="11" customWidth="1"/>
    <col min="2" max="2" width="11.5703125" style="11" bestFit="1" customWidth="1"/>
    <col min="3" max="3" width="13.7109375" style="11" customWidth="1"/>
    <col min="4" max="4" width="23.7109375" style="18" customWidth="1"/>
    <col min="5" max="5" width="21" style="19" customWidth="1"/>
    <col min="6" max="6" width="12" style="11" customWidth="1"/>
    <col min="7" max="7" width="13.28515625" style="11" customWidth="1"/>
    <col min="8" max="8" width="9.140625" style="11"/>
    <col min="9" max="9" width="12.85546875" style="11" customWidth="1"/>
    <col min="10" max="16384" width="9.140625" style="11"/>
  </cols>
  <sheetData>
    <row r="1" spans="1:6" ht="123.75" customHeight="1" x14ac:dyDescent="0.2">
      <c r="A1" s="7" t="s">
        <v>7</v>
      </c>
      <c r="B1" s="8" t="s">
        <v>4</v>
      </c>
      <c r="C1" s="8" t="s">
        <v>6</v>
      </c>
      <c r="D1" s="9" t="s">
        <v>5</v>
      </c>
      <c r="E1" s="10" t="s">
        <v>9</v>
      </c>
    </row>
    <row r="2" spans="1:6" ht="48.75" customHeight="1" x14ac:dyDescent="0.2">
      <c r="A2" s="128"/>
      <c r="B2" s="129"/>
      <c r="C2" s="129"/>
      <c r="D2" s="129"/>
      <c r="E2" s="130"/>
    </row>
    <row r="3" spans="1:6" ht="16.5" customHeight="1" x14ac:dyDescent="0.2">
      <c r="A3" s="21"/>
      <c r="B3" s="22"/>
      <c r="C3" s="23"/>
      <c r="D3" s="20"/>
      <c r="E3" s="125"/>
    </row>
    <row r="4" spans="1:6" ht="12.75" customHeight="1" x14ac:dyDescent="0.2">
      <c r="A4" s="13"/>
      <c r="B4" s="13"/>
      <c r="C4" s="12"/>
      <c r="D4" s="14"/>
      <c r="E4" s="126"/>
      <c r="F4" s="15"/>
    </row>
    <row r="5" spans="1:6" ht="12.75" customHeight="1" x14ac:dyDescent="0.2">
      <c r="A5" s="16"/>
      <c r="B5" s="16"/>
      <c r="C5" s="12"/>
      <c r="D5" s="14"/>
      <c r="E5" s="127"/>
    </row>
    <row r="6" spans="1:6" ht="18" customHeight="1" x14ac:dyDescent="0.2">
      <c r="A6" s="131"/>
      <c r="B6" s="131"/>
      <c r="C6" s="131"/>
      <c r="D6" s="131"/>
      <c r="E6" s="131"/>
    </row>
    <row r="7" spans="1:6" x14ac:dyDescent="0.2">
      <c r="A7" s="13"/>
      <c r="B7" s="13"/>
      <c r="C7" s="25"/>
      <c r="D7" s="14"/>
      <c r="E7" s="125"/>
    </row>
    <row r="8" spans="1:6" x14ac:dyDescent="0.2">
      <c r="A8" s="13"/>
      <c r="B8" s="13"/>
      <c r="C8" s="25"/>
      <c r="D8" s="14"/>
      <c r="E8" s="132"/>
    </row>
    <row r="9" spans="1:6" x14ac:dyDescent="0.2">
      <c r="A9" s="13"/>
      <c r="B9" s="13"/>
      <c r="C9" s="25"/>
      <c r="D9" s="14"/>
      <c r="E9" s="132"/>
    </row>
    <row r="10" spans="1:6" x14ac:dyDescent="0.2">
      <c r="A10" s="13"/>
      <c r="B10" s="13"/>
      <c r="C10" s="25"/>
      <c r="D10" s="14"/>
      <c r="E10" s="132"/>
    </row>
    <row r="11" spans="1:6" x14ac:dyDescent="0.2">
      <c r="A11" s="13"/>
      <c r="B11" s="13"/>
      <c r="C11" s="25"/>
      <c r="D11" s="14"/>
      <c r="E11" s="132"/>
    </row>
    <row r="12" spans="1:6" x14ac:dyDescent="0.2">
      <c r="A12" s="13"/>
      <c r="B12" s="13"/>
      <c r="C12" s="25"/>
      <c r="D12" s="14"/>
      <c r="E12" s="132"/>
    </row>
    <row r="13" spans="1:6" x14ac:dyDescent="0.2">
      <c r="A13" s="13"/>
      <c r="B13" s="13"/>
      <c r="C13" s="25"/>
      <c r="D13" s="14"/>
      <c r="E13" s="132"/>
    </row>
    <row r="14" spans="1:6" x14ac:dyDescent="0.2">
      <c r="A14" s="13"/>
      <c r="B14" s="13"/>
      <c r="C14" s="25"/>
      <c r="D14" s="14"/>
      <c r="E14" s="133"/>
    </row>
    <row r="15" spans="1:6" ht="35.25" customHeight="1" x14ac:dyDescent="0.2">
      <c r="A15" s="123"/>
      <c r="B15" s="124"/>
      <c r="C15" s="124"/>
      <c r="D15" s="124"/>
      <c r="E15" s="124"/>
    </row>
    <row r="16" spans="1:6" x14ac:dyDescent="0.2">
      <c r="A16" s="17"/>
      <c r="B16" s="13"/>
      <c r="C16" s="25"/>
      <c r="D16" s="26"/>
      <c r="E16" s="125"/>
    </row>
    <row r="17" spans="1:5" x14ac:dyDescent="0.2">
      <c r="A17" s="17"/>
      <c r="B17" s="13"/>
      <c r="C17" s="25"/>
      <c r="D17" s="26"/>
      <c r="E17" s="126"/>
    </row>
    <row r="18" spans="1:5" x14ac:dyDescent="0.2">
      <c r="A18" s="17"/>
      <c r="B18" s="13"/>
      <c r="C18" s="25"/>
      <c r="D18" s="27"/>
      <c r="E18" s="127"/>
    </row>
    <row r="19" spans="1:5" ht="36.75" customHeight="1" x14ac:dyDescent="0.2">
      <c r="A19" s="123"/>
      <c r="B19" s="124"/>
      <c r="C19" s="124"/>
      <c r="D19" s="124"/>
      <c r="E19" s="124"/>
    </row>
    <row r="20" spans="1:5" x14ac:dyDescent="0.2">
      <c r="A20" s="16"/>
      <c r="B20" s="16"/>
      <c r="C20" s="17"/>
      <c r="D20" s="24"/>
      <c r="E20" s="124"/>
    </row>
    <row r="21" spans="1:5" x14ac:dyDescent="0.2">
      <c r="A21" s="16"/>
      <c r="B21" s="16"/>
      <c r="C21" s="17"/>
      <c r="D21" s="24"/>
      <c r="E21" s="124"/>
    </row>
    <row r="22" spans="1:5" x14ac:dyDescent="0.2">
      <c r="A22" s="16"/>
      <c r="B22" s="16"/>
      <c r="C22" s="17"/>
      <c r="D22" s="24"/>
      <c r="E22" s="124"/>
    </row>
    <row r="23" spans="1:5" x14ac:dyDescent="0.2">
      <c r="A23" s="16"/>
      <c r="B23" s="16"/>
      <c r="C23" s="17"/>
      <c r="D23" s="24"/>
      <c r="E23" s="124"/>
    </row>
    <row r="24" spans="1:5" x14ac:dyDescent="0.2">
      <c r="A24" s="16"/>
      <c r="B24" s="16"/>
      <c r="C24" s="17"/>
      <c r="D24" s="24"/>
      <c r="E24" s="124"/>
    </row>
    <row r="25" spans="1:5" x14ac:dyDescent="0.2">
      <c r="A25" s="16"/>
      <c r="B25" s="16"/>
      <c r="C25" s="17"/>
      <c r="D25" s="24"/>
      <c r="E25" s="124"/>
    </row>
    <row r="26" spans="1:5" x14ac:dyDescent="0.2">
      <c r="A26" s="16"/>
      <c r="B26" s="16"/>
      <c r="C26" s="17"/>
      <c r="D26" s="24"/>
      <c r="E26" s="124"/>
    </row>
    <row r="27" spans="1:5" x14ac:dyDescent="0.2">
      <c r="A27" s="16"/>
      <c r="B27" s="16"/>
      <c r="C27" s="17"/>
      <c r="D27" s="24"/>
      <c r="E27" s="124"/>
    </row>
    <row r="28" spans="1:5" x14ac:dyDescent="0.2">
      <c r="A28" s="123"/>
      <c r="B28" s="124"/>
      <c r="C28" s="124"/>
      <c r="D28" s="124"/>
      <c r="E28" s="124"/>
    </row>
    <row r="29" spans="1:5" x14ac:dyDescent="0.2">
      <c r="A29" s="29"/>
      <c r="B29" s="29"/>
      <c r="C29" s="17"/>
      <c r="D29" s="24"/>
      <c r="E29" s="136"/>
    </row>
    <row r="30" spans="1:5" x14ac:dyDescent="0.2">
      <c r="A30" s="29"/>
      <c r="B30" s="29"/>
      <c r="C30" s="17"/>
      <c r="D30" s="24"/>
      <c r="E30" s="132"/>
    </row>
    <row r="31" spans="1:5" x14ac:dyDescent="0.2">
      <c r="A31" s="29"/>
      <c r="B31" s="29"/>
      <c r="C31" s="17"/>
      <c r="D31" s="24"/>
      <c r="E31" s="132"/>
    </row>
    <row r="32" spans="1:5" x14ac:dyDescent="0.2">
      <c r="A32" s="29"/>
      <c r="B32" s="29"/>
      <c r="C32" s="17"/>
      <c r="D32" s="24"/>
      <c r="E32" s="132"/>
    </row>
    <row r="33" spans="1:5" x14ac:dyDescent="0.2">
      <c r="A33" s="29"/>
      <c r="B33" s="29"/>
      <c r="C33" s="17"/>
      <c r="D33" s="24"/>
      <c r="E33" s="132"/>
    </row>
    <row r="34" spans="1:5" x14ac:dyDescent="0.2">
      <c r="A34" s="29"/>
      <c r="B34" s="29"/>
      <c r="C34" s="17"/>
      <c r="D34" s="24"/>
      <c r="E34" s="132"/>
    </row>
    <row r="35" spans="1:5" x14ac:dyDescent="0.2">
      <c r="A35" s="29"/>
      <c r="B35" s="29"/>
      <c r="C35" s="17"/>
      <c r="D35" s="24"/>
      <c r="E35" s="132"/>
    </row>
    <row r="36" spans="1:5" x14ac:dyDescent="0.2">
      <c r="A36" s="29"/>
      <c r="B36" s="29"/>
      <c r="C36" s="17"/>
      <c r="D36" s="24"/>
      <c r="E36" s="132"/>
    </row>
    <row r="37" spans="1:5" x14ac:dyDescent="0.2">
      <c r="A37" s="29"/>
      <c r="B37" s="29"/>
      <c r="C37" s="17"/>
      <c r="D37" s="24"/>
      <c r="E37" s="132"/>
    </row>
    <row r="38" spans="1:5" x14ac:dyDescent="0.2">
      <c r="A38" s="29"/>
      <c r="B38" s="29"/>
      <c r="C38" s="17"/>
      <c r="D38" s="24"/>
      <c r="E38" s="132"/>
    </row>
    <row r="39" spans="1:5" x14ac:dyDescent="0.2">
      <c r="A39" s="29"/>
      <c r="B39" s="29"/>
      <c r="C39" s="17"/>
      <c r="D39" s="24"/>
      <c r="E39" s="133"/>
    </row>
    <row r="40" spans="1:5" x14ac:dyDescent="0.2">
      <c r="A40" s="123"/>
      <c r="B40" s="124"/>
      <c r="C40" s="124"/>
      <c r="D40" s="124"/>
      <c r="E40" s="124"/>
    </row>
    <row r="41" spans="1:5" x14ac:dyDescent="0.2">
      <c r="A41" s="16"/>
      <c r="B41" s="16"/>
      <c r="C41" s="17"/>
      <c r="D41" s="24"/>
      <c r="E41" s="28"/>
    </row>
    <row r="42" spans="1:5" x14ac:dyDescent="0.2">
      <c r="A42" s="123"/>
      <c r="B42" s="124"/>
      <c r="C42" s="124"/>
      <c r="D42" s="124"/>
      <c r="E42" s="124"/>
    </row>
    <row r="43" spans="1:5" x14ac:dyDescent="0.2">
      <c r="A43" s="16"/>
      <c r="B43" s="16"/>
      <c r="C43" s="17"/>
      <c r="D43" s="24"/>
      <c r="E43" s="139"/>
    </row>
    <row r="44" spans="1:5" x14ac:dyDescent="0.2">
      <c r="A44" s="16"/>
      <c r="B44" s="16"/>
      <c r="C44" s="17"/>
      <c r="D44" s="24"/>
      <c r="E44" s="132"/>
    </row>
    <row r="45" spans="1:5" x14ac:dyDescent="0.2">
      <c r="A45" s="16"/>
      <c r="B45" s="16"/>
      <c r="C45" s="17"/>
      <c r="D45" s="24"/>
      <c r="E45" s="133"/>
    </row>
    <row r="46" spans="1:5" x14ac:dyDescent="0.2">
      <c r="A46" s="123"/>
      <c r="B46" s="124"/>
      <c r="C46" s="124"/>
      <c r="D46" s="124"/>
      <c r="E46" s="124"/>
    </row>
    <row r="47" spans="1:5" x14ac:dyDescent="0.2">
      <c r="A47" s="16"/>
      <c r="B47" s="16"/>
      <c r="C47" s="17"/>
      <c r="D47" s="24"/>
      <c r="E47" s="137"/>
    </row>
    <row r="48" spans="1:5" ht="12.75" customHeight="1" x14ac:dyDescent="0.2">
      <c r="A48" s="16"/>
      <c r="B48" s="16"/>
      <c r="C48" s="17"/>
      <c r="D48" s="24"/>
      <c r="E48" s="138"/>
    </row>
    <row r="49" spans="1:5" x14ac:dyDescent="0.2">
      <c r="A49" s="123"/>
      <c r="B49" s="124"/>
      <c r="C49" s="124"/>
      <c r="D49" s="124"/>
      <c r="E49" s="124"/>
    </row>
    <row r="50" spans="1:5" x14ac:dyDescent="0.2">
      <c r="A50" s="16"/>
      <c r="B50" s="16"/>
      <c r="C50" s="17"/>
      <c r="D50" s="24"/>
      <c r="E50" s="137"/>
    </row>
    <row r="51" spans="1:5" ht="12.75" customHeight="1" x14ac:dyDescent="0.2">
      <c r="A51" s="16"/>
      <c r="B51" s="16"/>
      <c r="C51" s="17"/>
      <c r="D51" s="24"/>
      <c r="E51" s="138"/>
    </row>
    <row r="52" spans="1:5" x14ac:dyDescent="0.2">
      <c r="A52" s="123"/>
      <c r="B52" s="124"/>
      <c r="C52" s="124"/>
      <c r="D52" s="124"/>
      <c r="E52" s="124"/>
    </row>
    <row r="53" spans="1:5" x14ac:dyDescent="0.2">
      <c r="A53" s="16"/>
      <c r="B53" s="16"/>
      <c r="C53" s="17"/>
      <c r="D53" s="24"/>
      <c r="E53" s="125"/>
    </row>
    <row r="54" spans="1:5" ht="12.75" customHeight="1" x14ac:dyDescent="0.2">
      <c r="A54" s="16"/>
      <c r="B54" s="16"/>
      <c r="C54" s="17"/>
      <c r="D54" s="24"/>
      <c r="E54" s="134"/>
    </row>
    <row r="55" spans="1:5" x14ac:dyDescent="0.2">
      <c r="A55" s="16"/>
      <c r="B55" s="16"/>
      <c r="C55" s="17"/>
      <c r="D55" s="24"/>
      <c r="E55" s="135"/>
    </row>
    <row r="56" spans="1:5" x14ac:dyDescent="0.2">
      <c r="A56" s="123"/>
      <c r="B56" s="124"/>
      <c r="C56" s="124"/>
      <c r="D56" s="124"/>
      <c r="E56" s="124"/>
    </row>
    <row r="57" spans="1:5" x14ac:dyDescent="0.2">
      <c r="A57" s="16"/>
      <c r="B57" s="16"/>
      <c r="C57" s="17"/>
      <c r="D57" s="24"/>
      <c r="E57" s="30"/>
    </row>
    <row r="58" spans="1:5" x14ac:dyDescent="0.2">
      <c r="A58" s="123"/>
      <c r="B58" s="124"/>
      <c r="C58" s="124"/>
      <c r="D58" s="124"/>
      <c r="E58" s="124"/>
    </row>
    <row r="59" spans="1:5" x14ac:dyDescent="0.2">
      <c r="A59" s="16"/>
      <c r="B59" s="16"/>
      <c r="C59" s="17"/>
      <c r="D59" s="24"/>
      <c r="E59" s="31"/>
    </row>
    <row r="60" spans="1:5" x14ac:dyDescent="0.2">
      <c r="A60" s="123"/>
      <c r="B60" s="124"/>
      <c r="C60" s="124"/>
      <c r="D60" s="124"/>
      <c r="E60" s="124"/>
    </row>
    <row r="61" spans="1:5" x14ac:dyDescent="0.2">
      <c r="A61" s="16"/>
      <c r="B61" s="16"/>
      <c r="C61" s="17"/>
      <c r="D61" s="24"/>
      <c r="E61" s="31"/>
    </row>
  </sheetData>
  <mergeCells count="22">
    <mergeCell ref="A46:E46"/>
    <mergeCell ref="E47:E48"/>
    <mergeCell ref="A49:E49"/>
    <mergeCell ref="E50:E51"/>
    <mergeCell ref="A42:E42"/>
    <mergeCell ref="E43:E45"/>
    <mergeCell ref="A58:E58"/>
    <mergeCell ref="A60:E60"/>
    <mergeCell ref="A28:E28"/>
    <mergeCell ref="E3:E5"/>
    <mergeCell ref="A2:E2"/>
    <mergeCell ref="E20:E27"/>
    <mergeCell ref="A19:E19"/>
    <mergeCell ref="A15:E15"/>
    <mergeCell ref="A6:E6"/>
    <mergeCell ref="E16:E18"/>
    <mergeCell ref="E7:E14"/>
    <mergeCell ref="A52:E52"/>
    <mergeCell ref="E53:E55"/>
    <mergeCell ref="A56:E56"/>
    <mergeCell ref="E29:E39"/>
    <mergeCell ref="A40:E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"/>
  <sheetViews>
    <sheetView workbookViewId="0">
      <selection activeCell="B14" sqref="B14"/>
    </sheetView>
  </sheetViews>
  <sheetFormatPr defaultRowHeight="15" x14ac:dyDescent="0.25"/>
  <cols>
    <col min="1" max="1" width="30.42578125" bestFit="1" customWidth="1"/>
    <col min="2" max="2" width="12.42578125" bestFit="1" customWidth="1"/>
    <col min="3" max="3" width="5.42578125" bestFit="1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обоснование</vt:lpstr>
      <vt:lpstr>средневзвешенная цена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Фадеева</dc:creator>
  <cp:lastModifiedBy>Казакова Наталья Юрьевна</cp:lastModifiedBy>
  <cp:lastPrinted>2026-06-24T06:40:47Z</cp:lastPrinted>
  <dcterms:created xsi:type="dcterms:W3CDTF">2018-01-16T07:31:47Z</dcterms:created>
  <dcterms:modified xsi:type="dcterms:W3CDTF">2026-06-24T06:42:07Z</dcterms:modified>
</cp:coreProperties>
</file>