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</sheets>
  <definedNames>
    <definedName name="_xlnm._FilterDatabase" localSheetId="1" hidden="1">Лист2!$A$1:$M$10</definedName>
    <definedName name="_xlnm._FilterDatabase" localSheetId="2" hidden="1">Лист3!$A$1:$M$13</definedName>
    <definedName name="_xlnm._FilterDatabase" localSheetId="3" hidden="1">Лист4!$A$1:$M$18</definedName>
    <definedName name="_xlnm._FilterDatabase" localSheetId="4" hidden="1">Лист5!$A$1:$M$161</definedName>
    <definedName name="_xlnm._FilterDatabase" localSheetId="5" hidden="1">Лист6!$A$1:$M$82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7" i="6" l="1"/>
  <c r="M8" i="6"/>
  <c r="M9" i="6"/>
  <c r="M6" i="6"/>
  <c r="M2" i="6"/>
  <c r="M3" i="6"/>
  <c r="M5" i="6"/>
  <c r="M34" i="6"/>
  <c r="M35" i="6"/>
  <c r="M36" i="6"/>
  <c r="M37" i="6"/>
  <c r="M67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10" i="6"/>
  <c r="M52" i="6"/>
  <c r="M53" i="6"/>
  <c r="M54" i="6"/>
  <c r="M38" i="6"/>
  <c r="M39" i="6"/>
  <c r="M59" i="6"/>
  <c r="M63" i="6"/>
  <c r="M64" i="6"/>
  <c r="M65" i="6"/>
  <c r="M66" i="6"/>
  <c r="M55" i="6"/>
  <c r="M56" i="6"/>
  <c r="M57" i="6"/>
  <c r="M40" i="6"/>
  <c r="M41" i="6"/>
  <c r="M42" i="6"/>
  <c r="M43" i="6"/>
  <c r="M60" i="6"/>
  <c r="M58" i="6"/>
  <c r="M44" i="6"/>
  <c r="M45" i="6"/>
  <c r="M61" i="6"/>
  <c r="M62" i="6"/>
  <c r="M46" i="6"/>
  <c r="M47" i="6"/>
  <c r="M48" i="6"/>
  <c r="M49" i="6"/>
  <c r="M11" i="6"/>
  <c r="M50" i="6"/>
  <c r="M51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4" i="6"/>
  <c r="K34" i="1"/>
  <c r="M8" i="5"/>
  <c r="M3" i="5"/>
  <c r="M21" i="5"/>
  <c r="M4" i="5"/>
  <c r="M7" i="5"/>
  <c r="M9" i="5"/>
  <c r="M10" i="5"/>
  <c r="M5" i="5"/>
  <c r="M2" i="5"/>
  <c r="M39" i="5"/>
  <c r="M40" i="5"/>
  <c r="M15" i="5"/>
  <c r="M19" i="5"/>
  <c r="M6" i="5"/>
  <c r="M13" i="5"/>
  <c r="M79" i="5"/>
  <c r="M81" i="5"/>
  <c r="M85" i="5"/>
  <c r="M68" i="5"/>
  <c r="M87" i="5"/>
  <c r="M63" i="5"/>
  <c r="M70" i="5"/>
  <c r="M89" i="5"/>
  <c r="M71" i="5"/>
  <c r="M82" i="5"/>
  <c r="M65" i="5"/>
  <c r="M72" i="5"/>
  <c r="M97" i="5"/>
  <c r="M95" i="5"/>
  <c r="M92" i="5"/>
  <c r="M105" i="5"/>
  <c r="M113" i="5"/>
  <c r="M115" i="5"/>
  <c r="M133" i="5"/>
  <c r="M134" i="5"/>
  <c r="M122" i="5"/>
  <c r="M135" i="5"/>
  <c r="M123" i="5"/>
  <c r="M136" i="5"/>
  <c r="M80" i="5"/>
  <c r="M83" i="5"/>
  <c r="M86" i="5"/>
  <c r="M88" i="5"/>
  <c r="M73" i="5"/>
  <c r="M74" i="5"/>
  <c r="M75" i="5"/>
  <c r="M93" i="5"/>
  <c r="M137" i="5"/>
  <c r="M138" i="5"/>
  <c r="M69" i="5"/>
  <c r="M64" i="5"/>
  <c r="M90" i="5"/>
  <c r="M76" i="5"/>
  <c r="M66" i="5"/>
  <c r="M98" i="5"/>
  <c r="M106" i="5"/>
  <c r="M116" i="5"/>
  <c r="M124" i="5"/>
  <c r="M125" i="5"/>
  <c r="M77" i="5"/>
  <c r="M84" i="5"/>
  <c r="M78" i="5"/>
  <c r="M96" i="5"/>
  <c r="M94" i="5"/>
  <c r="M114" i="5"/>
  <c r="M139" i="5"/>
  <c r="M140" i="5"/>
  <c r="M141" i="5"/>
  <c r="M142" i="5"/>
  <c r="M67" i="5"/>
  <c r="M104" i="5"/>
  <c r="M131" i="5"/>
  <c r="M91" i="5"/>
  <c r="M14" i="5"/>
  <c r="M11" i="5"/>
  <c r="M49" i="5"/>
  <c r="M52" i="5"/>
  <c r="M16" i="5"/>
  <c r="M41" i="5"/>
  <c r="M42" i="5"/>
  <c r="M43" i="5"/>
  <c r="M50" i="5"/>
  <c r="M51" i="5"/>
  <c r="M44" i="5"/>
  <c r="M145" i="5"/>
  <c r="M161" i="5"/>
  <c r="M57" i="5"/>
  <c r="M58" i="5"/>
  <c r="M27" i="5"/>
  <c r="M28" i="5"/>
  <c r="M23" i="5"/>
  <c r="M24" i="5"/>
  <c r="M25" i="5"/>
  <c r="M37" i="5"/>
  <c r="M30" i="5"/>
  <c r="M31" i="5"/>
  <c r="M20" i="5"/>
  <c r="M22" i="5"/>
  <c r="M36" i="5"/>
  <c r="M45" i="5"/>
  <c r="M46" i="5"/>
  <c r="M157" i="5"/>
  <c r="M155" i="5"/>
  <c r="M158" i="5"/>
  <c r="M126" i="5"/>
  <c r="M117" i="5"/>
  <c r="M99" i="5"/>
  <c r="M107" i="5"/>
  <c r="M17" i="5"/>
  <c r="M53" i="5"/>
  <c r="M54" i="5"/>
  <c r="M60" i="5"/>
  <c r="M59" i="5"/>
  <c r="M132" i="5"/>
  <c r="M146" i="5"/>
  <c r="M18" i="5"/>
  <c r="M32" i="5"/>
  <c r="M33" i="5"/>
  <c r="M127" i="5"/>
  <c r="M118" i="5"/>
  <c r="M100" i="5"/>
  <c r="M108" i="5"/>
  <c r="M153" i="5"/>
  <c r="M150" i="5"/>
  <c r="M147" i="5"/>
  <c r="M149" i="5"/>
  <c r="M148" i="5"/>
  <c r="M34" i="5"/>
  <c r="M35" i="5"/>
  <c r="M143" i="5"/>
  <c r="M144" i="5"/>
  <c r="M47" i="5"/>
  <c r="M29" i="5"/>
  <c r="M26" i="5"/>
  <c r="M160" i="5"/>
  <c r="M159" i="5"/>
  <c r="M156" i="5"/>
  <c r="M38" i="5"/>
  <c r="M48" i="5"/>
  <c r="M55" i="5"/>
  <c r="M56" i="5"/>
  <c r="M61" i="5"/>
  <c r="M62" i="5"/>
  <c r="M154" i="5"/>
  <c r="M152" i="5"/>
  <c r="M109" i="5"/>
  <c r="M128" i="5"/>
  <c r="M119" i="5"/>
  <c r="M110" i="5"/>
  <c r="M120" i="5"/>
  <c r="M101" i="5"/>
  <c r="M102" i="5"/>
  <c r="M129" i="5"/>
  <c r="M111" i="5"/>
  <c r="M130" i="5"/>
  <c r="M121" i="5"/>
  <c r="M103" i="5"/>
  <c r="M112" i="5"/>
  <c r="M151" i="5"/>
  <c r="M12" i="5"/>
  <c r="M2" i="4"/>
  <c r="M3" i="4"/>
  <c r="M5" i="4"/>
  <c r="M4" i="4"/>
  <c r="M17" i="4"/>
  <c r="M7" i="4"/>
  <c r="M8" i="4"/>
  <c r="M9" i="4"/>
  <c r="M15" i="4"/>
  <c r="M13" i="4"/>
  <c r="M11" i="4"/>
  <c r="M12" i="4"/>
  <c r="M14" i="4"/>
  <c r="M10" i="4"/>
  <c r="M16" i="4"/>
  <c r="M18" i="4"/>
  <c r="M6" i="4"/>
  <c r="M3" i="3"/>
  <c r="M2" i="3"/>
  <c r="M13" i="3"/>
  <c r="M5" i="3"/>
  <c r="M4" i="3"/>
  <c r="M6" i="3"/>
  <c r="M12" i="3"/>
  <c r="M11" i="3"/>
  <c r="M10" i="3"/>
  <c r="M9" i="3"/>
  <c r="M8" i="3"/>
  <c r="M7" i="3"/>
  <c r="M7" i="2"/>
  <c r="M2" i="2"/>
  <c r="M3" i="2"/>
  <c r="M8" i="2"/>
  <c r="M4" i="2"/>
  <c r="M5" i="2"/>
  <c r="M9" i="2"/>
  <c r="M10" i="2"/>
  <c r="M6" i="2"/>
  <c r="K36" i="1"/>
  <c r="T45" i="1" l="1"/>
  <c r="L45" i="1"/>
  <c r="K43" i="1"/>
  <c r="K41" i="1"/>
  <c r="Q40" i="1"/>
  <c r="R40" i="1" s="1"/>
  <c r="K40" i="1"/>
  <c r="K45" i="1" l="1"/>
  <c r="S45" i="1" s="1"/>
  <c r="U45" i="1" s="1"/>
  <c r="X45" i="1" s="1"/>
  <c r="Y45" i="1" s="1"/>
  <c r="R45" i="1"/>
  <c r="T38" i="1" l="1"/>
  <c r="L38" i="1"/>
  <c r="Q33" i="1"/>
  <c r="R33" i="1" s="1"/>
  <c r="K33" i="1"/>
  <c r="R38" i="1" l="1"/>
  <c r="K38" i="1"/>
  <c r="S38" i="1" s="1"/>
  <c r="U38" i="1" s="1"/>
  <c r="X38" i="1" s="1"/>
  <c r="Y38" i="1" s="1"/>
  <c r="T31" i="1" l="1"/>
  <c r="L31" i="1"/>
  <c r="K30" i="1"/>
  <c r="K28" i="1"/>
  <c r="Q27" i="1"/>
  <c r="R27" i="1" s="1"/>
  <c r="K27" i="1"/>
  <c r="K31" i="1" l="1"/>
  <c r="R31" i="1"/>
  <c r="S31" i="1" l="1"/>
  <c r="U31" i="1" s="1"/>
  <c r="X31" i="1" s="1"/>
  <c r="Y31" i="1" s="1"/>
  <c r="T25" i="1"/>
  <c r="L25" i="1"/>
  <c r="K23" i="1"/>
  <c r="K21" i="1"/>
  <c r="Q20" i="1"/>
  <c r="R20" i="1" s="1"/>
  <c r="K20" i="1"/>
  <c r="K25" i="1" l="1"/>
  <c r="R25" i="1"/>
  <c r="S25" i="1" l="1"/>
  <c r="U25" i="1" s="1"/>
  <c r="X25" i="1" s="1"/>
  <c r="Y25" i="1" s="1"/>
  <c r="T18" i="1"/>
  <c r="L18" i="1"/>
  <c r="K16" i="1"/>
  <c r="K14" i="1"/>
  <c r="Q13" i="1"/>
  <c r="R13" i="1" s="1"/>
  <c r="K13" i="1"/>
  <c r="K18" i="1" l="1"/>
  <c r="R18" i="1"/>
  <c r="K9" i="1"/>
  <c r="S18" i="1" l="1"/>
  <c r="U18" i="1" s="1"/>
  <c r="X18" i="1" s="1"/>
  <c r="Y18" i="1" s="1"/>
  <c r="T11" i="1"/>
  <c r="L11" i="1"/>
  <c r="K7" i="1"/>
  <c r="Q6" i="1"/>
  <c r="R6" i="1" s="1"/>
  <c r="K6" i="1"/>
  <c r="K11" i="1" l="1"/>
  <c r="R11" i="1"/>
  <c r="S11" i="1" l="1"/>
  <c r="U11" i="1" s="1"/>
  <c r="X11" i="1" l="1"/>
  <c r="Y11" i="1" s="1"/>
  <c r="Y3" i="1" s="1"/>
</calcChain>
</file>

<file path=xl/sharedStrings.xml><?xml version="1.0" encoding="utf-8"?>
<sst xmlns="http://schemas.openxmlformats.org/spreadsheetml/2006/main" count="2435" uniqueCount="630">
  <si>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</si>
  <si>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 xml:space="preserve">* Начальная (максимальная) цена контракта: </t>
  </si>
  <si>
    <t>№ п/п</t>
  </si>
  <si>
    <t>Наименование ЛС</t>
  </si>
  <si>
    <t>Лекарственная форма</t>
  </si>
  <si>
    <t>ОКПД 2</t>
  </si>
  <si>
    <t>Единица измерения</t>
  </si>
  <si>
    <t>Кол-во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</si>
  <si>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</si>
  <si>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</si>
  <si>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</si>
  <si>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</si>
  <si>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</si>
  <si>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</si>
  <si>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</si>
  <si>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</si>
  <si>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</si>
  <si>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</si>
  <si>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</si>
  <si>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</si>
  <si>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</si>
  <si>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r>
      <rPr>
        <sz val="11"/>
        <color rgb="FF000000"/>
        <rFont val="Times New Roman"/>
        <family val="1"/>
        <charset val="204"/>
      </rPr>
      <t>Цена единицы лекарственного препарата</t>
    </r>
    <r>
      <rPr>
        <u/>
        <sz val="11"/>
        <color rgb="FF000000"/>
        <rFont val="Times New Roman"/>
        <family val="1"/>
        <charset val="204"/>
      </rPr>
      <t xml:space="preserve"> без учета НДС, руб</t>
    </r>
    <r>
      <rPr>
        <sz val="11"/>
        <color rgb="FF000000"/>
        <rFont val="Times New Roman"/>
        <family val="1"/>
        <charset val="204"/>
      </rPr>
      <t>.</t>
    </r>
  </si>
  <si>
    <r>
      <rPr>
        <sz val="11"/>
        <color rgb="FF000000"/>
        <rFont val="Times New Roman"/>
        <family val="1"/>
        <charset val="204"/>
      </rPr>
      <t xml:space="preserve">Цена за единицу товара из ЖНВЛП, </t>
    </r>
    <r>
      <rPr>
        <u/>
        <sz val="11"/>
        <color rgb="FF000000"/>
        <rFont val="Times New Roman"/>
        <family val="1"/>
        <charset val="204"/>
      </rPr>
      <t>без учета НДС, руб.</t>
    </r>
  </si>
  <si>
    <t xml:space="preserve">№ реестровой записи
</t>
  </si>
  <si>
    <r>
      <rPr>
        <sz val="11"/>
        <color rgb="FF000000"/>
        <rFont val="Times New Roman"/>
        <family val="1"/>
        <charset val="204"/>
      </rPr>
      <t xml:space="preserve">Цена единицы лекарственного препарата </t>
    </r>
    <r>
      <rPr>
        <u/>
        <sz val="11"/>
        <color rgb="FF000000"/>
        <rFont val="Times New Roman"/>
        <family val="1"/>
        <charset val="204"/>
      </rPr>
      <t>без учета НДС, руб</t>
    </r>
    <r>
      <rPr>
        <sz val="11"/>
        <color rgb="FF000000"/>
        <rFont val="Times New Roman"/>
        <family val="1"/>
        <charset val="204"/>
      </rPr>
      <t>.</t>
    </r>
  </si>
  <si>
    <t>Цена Средневзвешанная, руб.</t>
  </si>
  <si>
    <t xml:space="preserve">КП 1 </t>
  </si>
  <si>
    <t>мл</t>
  </si>
  <si>
    <t>21.20.10.141</t>
  </si>
  <si>
    <t>21.20.10.113</t>
  </si>
  <si>
    <t>563,00/10/10</t>
  </si>
  <si>
    <t>51,00/10/1</t>
  </si>
  <si>
    <t>21.20.10.225</t>
  </si>
  <si>
    <t>шт</t>
  </si>
  <si>
    <t>Цена единицы лекарственного препарата без учета НДС, руб.</t>
  </si>
  <si>
    <t>Цена за единицу товара из ЖНВЛП, без учета НДС, руб.</t>
  </si>
  <si>
    <t>230,00/50</t>
  </si>
  <si>
    <t>21.20.10.148</t>
  </si>
  <si>
    <t>80,00/40</t>
  </si>
  <si>
    <t>Масло для приема внутрь</t>
  </si>
  <si>
    <t>21.20.10.115</t>
  </si>
  <si>
    <t>30,00/30</t>
  </si>
  <si>
    <t>21.10.51.129</t>
  </si>
  <si>
    <r>
      <t>Цена единицы лекарственного препарата</t>
    </r>
    <r>
      <rPr>
        <u/>
        <sz val="11"/>
        <color rgb="FF000000"/>
        <rFont val="Times New Roman"/>
        <family val="1"/>
        <charset val="204"/>
      </rPr>
      <t xml:space="preserve"> без учета НДС и оптовой надбавки, руб</t>
    </r>
    <r>
      <rPr>
        <sz val="11"/>
        <color rgb="FF000000"/>
        <rFont val="Times New Roman"/>
        <family val="1"/>
        <charset val="204"/>
      </rPr>
      <t>.</t>
    </r>
  </si>
  <si>
    <r>
      <t xml:space="preserve">Цена единицы лекарственного препарата </t>
    </r>
    <r>
      <rPr>
        <u/>
        <sz val="11"/>
        <color rgb="FF000000"/>
        <rFont val="Times New Roman"/>
        <family val="1"/>
        <charset val="204"/>
      </rPr>
      <t>без учета НДС и оптовой надбавки, руб</t>
    </r>
    <r>
      <rPr>
        <sz val="11"/>
        <color rgb="FF000000"/>
        <rFont val="Times New Roman"/>
        <family val="1"/>
        <charset val="204"/>
      </rPr>
      <t>.</t>
    </r>
  </si>
  <si>
    <t>71,00/10/1</t>
  </si>
  <si>
    <t xml:space="preserve">Средневзвешенная цена </t>
  </si>
  <si>
    <t>АТРОПИН</t>
  </si>
  <si>
    <t>НИТРОГЛИЦЕРИН</t>
  </si>
  <si>
    <t>Баклофен</t>
  </si>
  <si>
    <t>КАПТОПРИЛ</t>
  </si>
  <si>
    <t>КЛЕЩЕВИНЫ ОБЫКНОВЕННОЙ СЕМЯН МАСЛО</t>
  </si>
  <si>
    <t>ПИРИДОКСИН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</si>
  <si>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</si>
  <si>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</si>
  <si>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</si>
  <si>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</si>
  <si>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</si>
  <si>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</si>
  <si>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</si>
  <si>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</si>
  <si>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</si>
  <si>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</si>
  <si>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</si>
  <si>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Дата вступления в силу</t>
  </si>
  <si>
    <t>Атропин</t>
  </si>
  <si>
    <t>раствор для инъекций, 1 мг/мл, 1 мл - ампулы (5)  - упаковки контурные ячейковые (1) - пачки картонные</t>
  </si>
  <si>
    <t xml:space="preserve">Вл.Вып.к.Перв.Уп.Втор.Уп.Пр.Федеральное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</si>
  <si>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>A03BA01</t>
  </si>
  <si>
    <t>ЛСР-002784/08</t>
  </si>
  <si>
    <t>18.07.2025 
1106/20-25</t>
  </si>
  <si>
    <t>4602676008067</t>
  </si>
  <si>
    <t>ЛП-№(006371)-(РГ-RU)</t>
  </si>
  <si>
    <t>раствор для инъекций, 1 мг/мл, 1 мл - ампулы (10)  - коробки картонные</t>
  </si>
  <si>
    <t xml:space="preserve">Вл.Вып.к.Перв.Уп.Втор.Уп.Пр.Акционерное общество "ДАЛЬХИМФАРМ" (АО "ДАЛЬХИМФАРМ"), Россия (2702010564); </t>
  </si>
  <si>
    <t>ЛП-№(004978)-(РГ-RU)</t>
  </si>
  <si>
    <t>17.02.2026 
25-7-4354597-изм</t>
  </si>
  <si>
    <t>4602824026905</t>
  </si>
  <si>
    <t>раствор для инъекций, 1 мг/мл, 1 мл - ампулы (10)  - пачки картонные</t>
  </si>
  <si>
    <t>4602824026899</t>
  </si>
  <si>
    <t>раствор для инъекций, 1 мг/мл, 1 мл - ампулы (5)  - пачки картонные</t>
  </si>
  <si>
    <t xml:space="preserve">Вл.Федеральное государственное унитарное предприятие "МОСКОВСКИЙ ЭНДОКРИННЫЙ ЗАВОД" (ФГУП "ЭНДОФАРМ"), Россия (7722059711); Перв.Уп.Втор.Уп.Пр.Федеральное государственное унитарное предприятие "МОСКОВСКИЙ ЭНДОКРИННЫЙ ЗАВОД" (ФГУП "ЭНДОФАРМ"), Россия (7722059711); Вып.к.Федеральное государственное унитарное предприятие "МОСКОВСКИЙ ЭНДОКРИННЫЙ ЗАВОД" (ФГУП "ЭНДОФАРМ"), Россия (7722059711); </t>
  </si>
  <si>
    <t>28.04.2026 
25-7-4361602-изм</t>
  </si>
  <si>
    <t>12.05.2026 
747/25-26</t>
  </si>
  <si>
    <t>27.05.2026 
855/25-26</t>
  </si>
  <si>
    <t>Цена</t>
  </si>
  <si>
    <t>№ 1701901197926000219</t>
  </si>
  <si>
    <t>https://zakupki.gov.ru/epz/contract/contractCard/payment-info-and-target-of-order.html?reestrNumber=1701901197926000219&amp;contractInfoId=108424371</t>
  </si>
  <si>
    <t>№ 1420500760726000108</t>
  </si>
  <si>
    <t>https://zakupki.gov.ru/epz/contract/contractCard/payment-info-and-target-of-order.html?reestrNumber=1420500760726000108&amp;contractInfoId=109959287</t>
  </si>
  <si>
    <t>Концентрат для приготовления раствора для инфузий, 1 мг/мл</t>
  </si>
  <si>
    <t>Нитроглицерин</t>
  </si>
  <si>
    <t>раствор для внутривенного введения, 1 мг/мл, 10 мл - ампулы (5)  / в комплекте с ножом ампульным / - упаковки ячейковые контурные (2)-пачки картонные</t>
  </si>
  <si>
    <t xml:space="preserve">Вл.Институт новых технологий ООО, Россия; Вып.к.Перв.Уп.Втор.Уп.Пр.ОАО "Биомед" им.И.И.Мечникова, Россия (5024010960); </t>
  </si>
  <si>
    <t>ЛСР-010209/08</t>
  </si>
  <si>
    <t>23.12.2020 
 (725/20-20-ОПР)</t>
  </si>
  <si>
    <t>4601861001845</t>
  </si>
  <si>
    <t>раствор для внутривенного введения, 1 мг/мл, 5 мл - ампулы (5)  / в комплекте с ножом ампульным / - упаковки ячейковые контурные (2)- пачки картонные</t>
  </si>
  <si>
    <t>4601861001821</t>
  </si>
  <si>
    <t>Перлинганит</t>
  </si>
  <si>
    <t>концентрат для приготовления раствора для инфузий, 1 мг/мл, 10 мл - ампулы (10)  - пачки картонные</t>
  </si>
  <si>
    <t xml:space="preserve">Вл.Лабормед-Фарма C.А., Румыния; Перв.Уп.Пр.ЕВЕР Фарма Йена ГмбХ, Германия; Вып.к.Втор.Уп.Эйсика Фармасьютикалз ГмбХ, Германия; </t>
  </si>
  <si>
    <t>C01DA02</t>
  </si>
  <si>
    <t>П N013654/01</t>
  </si>
  <si>
    <t>5450557011663</t>
  </si>
  <si>
    <t>концентрат для приготовления раствора для инфузий, 1 мг/мл, 10 мл - ампулы (10)  - коробки картонные</t>
  </si>
  <si>
    <t xml:space="preserve">Вл.ЮСБ Фарма ГмбХ, Германия; Вып.к.Перв.Уп.Втор.Уп.Пр.Йенагексал Фарма ГмбХ, Германия; </t>
  </si>
  <si>
    <t>4030729001619</t>
  </si>
  <si>
    <t xml:space="preserve">Вл.ЮСБ Фарма ГмбХ, Германия; Вып.к.Пр.Йенагексал Фарма ГмбХ, Германия; Перв.Уп.Втор.Уп.Шварц Фарма АГ, Германия; </t>
  </si>
  <si>
    <t>4030729087743</t>
  </si>
  <si>
    <t xml:space="preserve">Вл.ЮСБ Фарма ГмбХ, Германия; Перв.Уп.Пр.ЕВЕР Фарма Йена ГмбХ, Германия; Вып.к.Втор.Уп.Эйсика Фармасьютикалз ГмбХ, Германия; </t>
  </si>
  <si>
    <t>4030729003408</t>
  </si>
  <si>
    <t>концентрат для приготовления раствора для инфузий, 1 мг/мл, 5 мл - ампулы (5)  / в комплекте с ножом ампульным или скарификатором, если необходим для ампул данного типа / - упаковки ячейковые контурные (2) - пачки картонные</t>
  </si>
  <si>
    <t xml:space="preserve">Вл.Общество с ограниченной ответственностью "Атолл" (ООО "Атолл"), Россия (6345021323); Вып.к.Перв.Уп.Втор.Уп.Пр.ООО "Озон", Россия; </t>
  </si>
  <si>
    <t>ЛП-003182</t>
  </si>
  <si>
    <t>23.12.2020 
 (727/20-20-ОПР)</t>
  </si>
  <si>
    <t>4607027767846</t>
  </si>
  <si>
    <t xml:space="preserve">Вл.Зентива к.с., Чешская Республика (CZ49240030 ); Перв.Уп.Пр.ЕВЕР Фарма Йена ГмбХ, Германия (DE 183656331); Втор.Уп.Эйсика Фармасьютикалз ГмбХ, Германия (DE 275410385); Вып.к.Эйсика Фармасьютикалз ГмбХ, Германия (DE 275410385); </t>
  </si>
  <si>
    <t>19.07.2021 
 (20-4-4180182-ОПР-изм)</t>
  </si>
  <si>
    <t>8594739248847</t>
  </si>
  <si>
    <t>концентрат для приготовления раствора для инфузий, 1 мг/мл, 10 мл - ампула (10)  / в комплекте с ножом ампульным или скарификатором, если необходим для ампул данного типа / - пачка картонная</t>
  </si>
  <si>
    <t xml:space="preserve">Вл.Вып.к.Перв.Уп.Втор.Уп.Пр.Акционерное общество "Биннофарм" (АО "Биннофарм"), Россия (7735518627); </t>
  </si>
  <si>
    <t>ЛС-000605</t>
  </si>
  <si>
    <t>15.09.2022 
1057/20-22</t>
  </si>
  <si>
    <t>4610004580338</t>
  </si>
  <si>
    <t>концентрат для приготовления раствора для инфузий, 1 мг/мл, 5 мл - ампулы (10)  - пачки картонные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</si>
  <si>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</si>
  <si>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>ЛП-№(002069)-(РГ-RU)</t>
  </si>
  <si>
    <t>26.06.2023 
25-7-4255180-ОПР-изм</t>
  </si>
  <si>
    <t>4660153656118</t>
  </si>
  <si>
    <t>4660153656101</t>
  </si>
  <si>
    <t>07.05.2026 
712/25-26</t>
  </si>
  <si>
    <t>№ 2622901840026000461</t>
  </si>
  <si>
    <t>https://zakupki.gov.ru/epz/contract/contractCard/payment-info-and-target-of-order.html?reestrNumber=2622901840026000461&amp;contractInfoId=109545770</t>
  </si>
  <si>
    <t>№ 3741100461426000031</t>
  </si>
  <si>
    <t>https://zakupki.gov.ru/epz/contract/contractCard/payment-info-and-target-of-order.html?reestrNumber=3741100461426000031&amp;contractInfoId=108802177</t>
  </si>
  <si>
    <t>Таблетки, 10 мг</t>
  </si>
  <si>
    <t>№ 2710702761826000035</t>
  </si>
  <si>
    <t>https://zakupki.gov.ru/epz/contract/contractCard/payment-info-and-target-of-order.html?reestrNumber=2710702761826000035&amp;contractInfoId=109746760</t>
  </si>
  <si>
    <t>№ 2320300308026000104</t>
  </si>
  <si>
    <t>https://zakupki.gov.ru/epz/contract/contractCard/payment-info-and-target-of-order.html?reestrNumber=2320300308026000104&amp;contractInfoId=108788873</t>
  </si>
  <si>
    <t>таблетки, 10 мг, 10 шт - упаковки ячейковые контурные (5)  - пачки картонные</t>
  </si>
  <si>
    <t xml:space="preserve">Вл.Вып.к.Перв.Уп.Втор.Уп.Пр.Акционерное общество "Усолье-Сибирский химико-фармацевтический завод" (АО "Усолье-Сибирский химфармзавод"), Россия (3819012188); </t>
  </si>
  <si>
    <t>M03BX01</t>
  </si>
  <si>
    <t>ЛП-006494</t>
  </si>
  <si>
    <t>22.11.2023 
1786/20-23</t>
  </si>
  <si>
    <t>4605422029002</t>
  </si>
  <si>
    <t>таблетки, 10 мг, 10 шт - упаковки ячейковые контурные (1)  - пачки картонные</t>
  </si>
  <si>
    <t>16.04.2024 
476/20-24</t>
  </si>
  <si>
    <t>4605422028968</t>
  </si>
  <si>
    <t>таблетки, 10 мг, 10 шт - упаковки ячейковые контурные (2)  - пачки картонные</t>
  </si>
  <si>
    <t>4605422028975</t>
  </si>
  <si>
    <t>таблетки, 10 мг, 10 шт - упаковки ячейковые контурные (3)  - пачки картонные</t>
  </si>
  <si>
    <t>4605422028982</t>
  </si>
  <si>
    <t>таблетки, 10 мг, 10 шт - упаковки ячейковые контурные (4)  - пачки картонные</t>
  </si>
  <si>
    <t>4605422028999</t>
  </si>
  <si>
    <t>Баклосан</t>
  </si>
  <si>
    <t>таблетки, 10 мг, 50 шт. - банка (1)  - пачка картонная</t>
  </si>
  <si>
    <t xml:space="preserve">Вл.Вып.к.Перв.Уп.Втор.Уп.Пр.Фармацевтический завод "ПОЛЬФАРМА" АО, Польша (NIP 5920202822); </t>
  </si>
  <si>
    <t>ЛП-№(002406)-(РГ-RU)</t>
  </si>
  <si>
    <t>28.05.2024 
739/20-24</t>
  </si>
  <si>
    <t>5903060623248</t>
  </si>
  <si>
    <t>СУОНИК®</t>
  </si>
  <si>
    <t>таблетки, 10 мг, 10 шт. - контурная ячейковая упаковка (1)  - пачка картонная</t>
  </si>
  <si>
    <t xml:space="preserve">Вл.ООО "ЛАСА ЛАБОРАТОРИОС", Россия (5036145048); Вып.к.Перв.Уп.Втор.Уп.Пр.Общество с ограниченной ответственностью "Велфарм" (ООО "Велфарм"), Россия (7733691513); </t>
  </si>
  <si>
    <t>ЛП-№(005148)-(РГ-RU)</t>
  </si>
  <si>
    <t>26.02.2025 
164/20-25</t>
  </si>
  <si>
    <t>4680136229238</t>
  </si>
  <si>
    <t>таблетки, 10 мг, 10 шт. - контурная ячейковая упаковка (2)  - пачка картонная</t>
  </si>
  <si>
    <t>4680136229269</t>
  </si>
  <si>
    <t>таблетки, 10 мг, 20 шт. - банка (1)  - пачка картонная</t>
  </si>
  <si>
    <t>4680136229436</t>
  </si>
  <si>
    <t>таблетки, 10 мг, 30 шт. - банка (1)  - пачка картонная</t>
  </si>
  <si>
    <t>4680136229443</t>
  </si>
  <si>
    <t>таблетки, 10 мг, 40 шт. - банка (1)  - пачка картонная</t>
  </si>
  <si>
    <t>4680136229450</t>
  </si>
  <si>
    <t>4680136229467</t>
  </si>
  <si>
    <t>таблетки, 10 мг, 10 шт. - контурная ячейковая упаковка (5)  - пачка картонная</t>
  </si>
  <si>
    <t>4680136229412</t>
  </si>
  <si>
    <t>таблетки, 10 мг, 10 шт. - контурная ячейковая упаковка (4)  - пачка картонная</t>
  </si>
  <si>
    <t>4680136229405</t>
  </si>
  <si>
    <t>таблетки, 10 мг, 10 шт. - банка (1)  - пачка картонная</t>
  </si>
  <si>
    <t>4680136229429</t>
  </si>
  <si>
    <t>таблетки, 10 мг, 10 шт. - контурная ячейковая упаковка (3)  - пачка картонная</t>
  </si>
  <si>
    <t>4680136229399</t>
  </si>
  <si>
    <t>25.03.2025 
344/20-25</t>
  </si>
  <si>
    <t>Каптоприл</t>
  </si>
  <si>
    <t>таблетки, 25 мг, 10 шт. - упаковки ячейковые контурные (4)  - пачки картонные</t>
  </si>
  <si>
    <t xml:space="preserve">Вл.Вып.к.Перв.Уп.Втор.Уп.Пр.ООО "ФАРМАКОР ПРОДАКШН", Россия (7802114781); </t>
  </si>
  <si>
    <t>C09AA01</t>
  </si>
  <si>
    <t>Р N001920/01</t>
  </si>
  <si>
    <t>06.07.2020 
 397/20-20</t>
  </si>
  <si>
    <t>4603569721797</t>
  </si>
  <si>
    <t>таблетки покрытые оболочкой, 25 мг, 20 шт. - флаконы полимерные (1)  - пачки картонные</t>
  </si>
  <si>
    <t xml:space="preserve">Вл.Мапичем АГ, Швейцария; Вып.к.Перв.Уп.Втор.Уп.Пр.Шандонг Вейфанг Фармасьютикал Фэктори Ко.Лтд, Китай; </t>
  </si>
  <si>
    <t>ЛСР-003128/08</t>
  </si>
  <si>
    <t>17.07.2020 
 248/20-20-ОПР</t>
  </si>
  <si>
    <t>6936689110096</t>
  </si>
  <si>
    <t>таблетки покрытые оболочкой, 25 мг, 40 шт. - флаконы полимерные (1)  - пачки картонные</t>
  </si>
  <si>
    <t>6936689110102</t>
  </si>
  <si>
    <t xml:space="preserve">Вл.Промед Экспортс Пвт.Лтд, Индия; Вып.к.Перв.Уп.Втор.Уп.Пр.Промед Экспортс Пвт.Лтд, Индия; </t>
  </si>
  <si>
    <t>П N014932/01-2003</t>
  </si>
  <si>
    <t>8901236000401</t>
  </si>
  <si>
    <t>таблетки, 0.025 г, 10 шт. - упаковки ячейковые контурные (1)  - пачки картонные</t>
  </si>
  <si>
    <t xml:space="preserve">Вл.Борисовский завод медицинских препаратов РУП, Республика Беларусь; Вып.к.Перв.Уп.Втор.Уп.Пр.ОАО "Борисовский завод медицинских препаратов" (ОАО "БЗМП"), Республика Беларусь; </t>
  </si>
  <si>
    <t>П N015114/01-2003</t>
  </si>
  <si>
    <t>4810201008738</t>
  </si>
  <si>
    <t>Каптоприл-Ферейн</t>
  </si>
  <si>
    <t xml:space="preserve">Вл.Брынцалов-А ЗАО, Россия; Вып.к.Перв.Уп.Втор.Уп.Пр. ЗАО "Брынцалов А",, Россия; </t>
  </si>
  <si>
    <t>Р N000576/01</t>
  </si>
  <si>
    <t>4603779006417</t>
  </si>
  <si>
    <t>таблетки, 25 мг, 10 шт. - упаковки ячейковые контурные (2)  - пачки картонные</t>
  </si>
  <si>
    <t xml:space="preserve">Вл.Фармакор продакшн ООО, Россия; Вып.к.Перв.Уп.Втор.Уп.Пр.ООО "ФАРМАКОР ПРОДАКШН", Россия (7802114781); </t>
  </si>
  <si>
    <t>4603569720684</t>
  </si>
  <si>
    <t>таблетки, 25 мг, 10 шт. - упаковки ячейковые контурные (6)  - пачки картонные</t>
  </si>
  <si>
    <t>4603569000069</t>
  </si>
  <si>
    <t>таблетки, 0.025 г, 10 шт. - упаковки ячейковые контурные (2)  - пачки картонные</t>
  </si>
  <si>
    <t xml:space="preserve">Вл.Общество с ограниченной ответственностью "ПРАНАФАРМ" (ООО "ПРАНАФАРМ"), Россия (6316059876); Вып.к.Перв.Уп.Втор.Уп.Пр.ООО `ПРАНАФАРМ`, Россия; </t>
  </si>
  <si>
    <t>Р N002308/01-2003</t>
  </si>
  <si>
    <t>4607020330016</t>
  </si>
  <si>
    <t>таблетки, 0.025 г, 10 шт. - упаковки ячейковые контурные (4)  - пачки картонные</t>
  </si>
  <si>
    <t>4607020330269</t>
  </si>
  <si>
    <t>Каптоприл Сандоз</t>
  </si>
  <si>
    <t xml:space="preserve">Вл.Сандоз д.д., Словения (SI76665623); Вып.к.Перв.Уп.Втор.Уп.Пр.Салютас Фарма ГмбХ, Германия (DE139235165); </t>
  </si>
  <si>
    <t>П N011001</t>
  </si>
  <si>
    <t>04.08.2020 
 20-4-4143798-сниж</t>
  </si>
  <si>
    <t>4030855493876</t>
  </si>
  <si>
    <t>4030855493883</t>
  </si>
  <si>
    <t xml:space="preserve">Вл.Акционерное общество "Новосибхимфарм" (АО "Новосибхимфарм"), Россия (5405101302); Вып.к.Перв.Уп.Втор.Уп.Пр.Акционерное общество "Валента Фармацевтика" (АО "Валента Фарм"), Россия (5050008117); </t>
  </si>
  <si>
    <t>Р N000488/01</t>
  </si>
  <si>
    <t>23.04.2021 
 (20-4-4170542-ОПР-изм)</t>
  </si>
  <si>
    <t>4602193009400</t>
  </si>
  <si>
    <t>4602193009417</t>
  </si>
  <si>
    <t>Каптоприл-АКОС</t>
  </si>
  <si>
    <t xml:space="preserve">Вл.Вып.к.Перв.Уп.Втор.Уп.Пр.Открытое акционерное общество "Акционерное Курганское общество медицинских препаратов и изделий "Синтез" (ОАО "Синтез"), Россия (4501023743); </t>
  </si>
  <si>
    <t>Р N002388/01</t>
  </si>
  <si>
    <t>17.06.2021 
 (452/20-21)</t>
  </si>
  <si>
    <t>4602565016371</t>
  </si>
  <si>
    <t>30.09.2021 
 (855/20-21)</t>
  </si>
  <si>
    <t>4602565016357</t>
  </si>
  <si>
    <t>КАПТОКОРВЕЛ</t>
  </si>
  <si>
    <t>таблетки, 25 мг, 140 шт. - банка (1)  - пачка картонная</t>
  </si>
  <si>
    <t xml:space="preserve">Вл.Общество с ограниченной ответственностью "ЭЛЗАФАРМ" (ООО "ЭЛЗАФАРМ"), Россия (7735190248); Вып.к.Перв.Уп.Втор.Уп.Пр.Общество с ограниченной ответственностью "Велфарм" (ООО "Велфарм"), Россия (7733691513); </t>
  </si>
  <si>
    <t>ЛП-006974</t>
  </si>
  <si>
    <t>27.12.2021 
25-7-4195168-изм</t>
  </si>
  <si>
    <t>4680120237324</t>
  </si>
  <si>
    <t>таблетки, 25 мг, 126 шт. - банка (1)  - пачка картонная</t>
  </si>
  <si>
    <t>4680120237317</t>
  </si>
  <si>
    <t>таблетки, 25 мг, 112 шт. - банка (1)  - пачка картонная</t>
  </si>
  <si>
    <t>4680120237300</t>
  </si>
  <si>
    <t>таблетки, 25 мг, 100 шт. - банка (1)  - пачка картонная</t>
  </si>
  <si>
    <t>4680120237294</t>
  </si>
  <si>
    <t>таблетки, 25 мг, 98 шт. - банка (1)  - пачка картонная</t>
  </si>
  <si>
    <t>4680120237287</t>
  </si>
  <si>
    <t>таблетки, 25 мг, 90 шт. - банка (1)  - пачка картонная</t>
  </si>
  <si>
    <t>4680120237270</t>
  </si>
  <si>
    <t>таблетки, 25 мг, 84 шт. - банка (1)  - пачка картонная</t>
  </si>
  <si>
    <t>4680120237263</t>
  </si>
  <si>
    <t>таблетки, 25 мг, 80 шт. - банка (1)  - пачка картонная</t>
  </si>
  <si>
    <t>4680120237256</t>
  </si>
  <si>
    <t>таблетки, 25 мг, 70 шт. - банка (1)  - пачка картонная</t>
  </si>
  <si>
    <t>4680120237249</t>
  </si>
  <si>
    <t>таблетки, 25 мг, 63 шт. - банка (1)  - пачка картонная</t>
  </si>
  <si>
    <t>4680120237232</t>
  </si>
  <si>
    <t>таблетки, 25 мг, 60 шт. - банка (1)  - пачка картонная</t>
  </si>
  <si>
    <t>4680120237225</t>
  </si>
  <si>
    <t>таблетки, 25 мг, 56 шт. - банка (1)  - пачка картонная</t>
  </si>
  <si>
    <t>4680120237218</t>
  </si>
  <si>
    <t>таблетки, 25 мг, 50 шт. - банка (1)  - пачка картонная</t>
  </si>
  <si>
    <t>4680120237201</t>
  </si>
  <si>
    <t>таблетки, 25 мг, 49 шт. - банка (1)  - пачка картонная</t>
  </si>
  <si>
    <t>4680120237195</t>
  </si>
  <si>
    <t>таблетки, 25 мг, 42 шт. - банка (1)  - пачка картонная</t>
  </si>
  <si>
    <t>4680120237188</t>
  </si>
  <si>
    <t>таблетки, 25 мг, 40 шт. - банка (1)  - пачка картонная</t>
  </si>
  <si>
    <t>4680120237171</t>
  </si>
  <si>
    <t>таблетки, 25 мг, 35 шт. - банка (1)  - пачка картонная</t>
  </si>
  <si>
    <t>4680120237164</t>
  </si>
  <si>
    <t>таблетки, 25 мг, 30 шт. - банка (1)  - пачка картонная</t>
  </si>
  <si>
    <t>4680120237157</t>
  </si>
  <si>
    <t>таблетки, 25 мг, 28 шт. - банка (1)  - пачка картонная</t>
  </si>
  <si>
    <t>4680120237140</t>
  </si>
  <si>
    <t>таблетки, 25 мг, 21 шт. - банка (1)  - пачка картонная</t>
  </si>
  <si>
    <t>4680120237133</t>
  </si>
  <si>
    <t>таблетки, 25 мг, 20 шт. - банка (1)  - пачка картонная</t>
  </si>
  <si>
    <t>4680120237126</t>
  </si>
  <si>
    <t>таблетки, 25 мг, 14 шт. - банка (1)  - пачка картонная</t>
  </si>
  <si>
    <t>4680120237119</t>
  </si>
  <si>
    <t>таблетки, 25 мг, 10 шт. - банка (1)  - пачка картонная</t>
  </si>
  <si>
    <t>4680120237102</t>
  </si>
  <si>
    <t>таблетки, 25 мг, 7 шт. - банка (1)  - пачка картонная</t>
  </si>
  <si>
    <t>4680120237096</t>
  </si>
  <si>
    <t>таблетки, 25 мг, 14 шт. - контурная ячейковая упаковка (10)  - пачка картонная</t>
  </si>
  <si>
    <t>4680120237089</t>
  </si>
  <si>
    <t>таблетки, 25 мг, 14 шт. - контурная ячейковая упаковка (9)  - пачка картонная</t>
  </si>
  <si>
    <t>4680120237072</t>
  </si>
  <si>
    <t>таблетки, 25 мг, 14 шт. - контурная ячейковая упаковка (8)  - пачка картонная</t>
  </si>
  <si>
    <t>4680120237065</t>
  </si>
  <si>
    <t>таблетки, 25 мг, 14 шт. - контурная ячейковая упаковка (7)  - пачка картонная</t>
  </si>
  <si>
    <t>4680120237058</t>
  </si>
  <si>
    <t>таблетки, 25 мг, 14 шт. - контурная ячейковая упаковка (6)  - пачка картонная</t>
  </si>
  <si>
    <t>4680120237041</t>
  </si>
  <si>
    <t>таблетки, 25 мг, 14 шт. - контурная ячейковая упаковка (5)  - пачка картонная</t>
  </si>
  <si>
    <t>4680120237034</t>
  </si>
  <si>
    <t>таблетки, 25 мг, 14 шт. - контурная ячейковая упаковка (4)  - пачка картонная</t>
  </si>
  <si>
    <t>4680120237027</t>
  </si>
  <si>
    <t>таблетки, 25 мг, 14 шт. - контурная ячейковая упаковка (3)  - пачка картонная</t>
  </si>
  <si>
    <t>4680120237010</t>
  </si>
  <si>
    <t>таблетки, 25 мг, 14 шт. - контурная ячейковая упаковка (2)  - пачка картонная</t>
  </si>
  <si>
    <t>4680120237003</t>
  </si>
  <si>
    <t>таблетки, 25 мг, 14 шт. - контурная ячейковая упаковка (1)  - пачка картонная</t>
  </si>
  <si>
    <t>4680120236990</t>
  </si>
  <si>
    <t>таблетки, 25 мг, 10 шт. - контурная ячейковая упаковка (10)  - пачка картонная</t>
  </si>
  <si>
    <t>4680120236983</t>
  </si>
  <si>
    <t>таблетки, 25 мг, 10 шт. - контурная ячейковая упаковка (9)  - пачка картонная</t>
  </si>
  <si>
    <t>4680120236976</t>
  </si>
  <si>
    <t>таблетки, 25 мг, 10 шт. - контурная ячейковая упаковка (8)  - пачка картонная</t>
  </si>
  <si>
    <t>4680120236969</t>
  </si>
  <si>
    <t>таблетки, 25 мг, 10 шт. - контурная ячейковая упаковка (7)  - пачка картонная</t>
  </si>
  <si>
    <t>4680120236952</t>
  </si>
  <si>
    <t>таблетки, 25 мг, 10 шт. - контурная ячейковая упаковка (6)  - пачка картонная</t>
  </si>
  <si>
    <t>4680120236945</t>
  </si>
  <si>
    <t>таблетки, 25 мг, 10 шт. - контурная ячейковая упаковка (5)  - пачка картонная</t>
  </si>
  <si>
    <t>4680120236938</t>
  </si>
  <si>
    <t>таблетки, 25 мг, 10 шт. - контурная ячейковая упаковка (4)  - пачка картонная</t>
  </si>
  <si>
    <t>4680120236921</t>
  </si>
  <si>
    <t>таблетки, 25 мг, 10 шт. - контурная ячейковая упаковка (3)  - пачка картонная</t>
  </si>
  <si>
    <t>4680120236914</t>
  </si>
  <si>
    <t>таблетки, 25 мг, 10 шт. - контурная ячейковая упаковка (2)  - пачка картонная</t>
  </si>
  <si>
    <t>4680120236907</t>
  </si>
  <si>
    <t>таблетки, 25 мг, 10 шт. - контурная ячейковая упаковка (1)  - пачка картонная</t>
  </si>
  <si>
    <t>4680120236891</t>
  </si>
  <si>
    <t>таблетки, 25 мг, 7 шт. - контурная ячейковая упаковка (10)  - пачка картонная</t>
  </si>
  <si>
    <t>4680120236884</t>
  </si>
  <si>
    <t>таблетки, 25 мг, 7 шт. - контурная ячейковая упаковка (9)  - пачка картонная</t>
  </si>
  <si>
    <t>4680120236877</t>
  </si>
  <si>
    <t>таблетки, 25 мг, 7 шт. - контурная ячейковая упаковка (8)  - пачка картонная</t>
  </si>
  <si>
    <t>4680120236860</t>
  </si>
  <si>
    <t>таблетки, 25 мг, 7 шт. - контурная ячейковая упаковка (7)  - пачка картонная</t>
  </si>
  <si>
    <t>4680120236853</t>
  </si>
  <si>
    <t>таблетки, 25 мг, 7 шт. - контурная ячейковая упаковка (6)  - пачка картонная</t>
  </si>
  <si>
    <t>4680120236846</t>
  </si>
  <si>
    <t>таблетки, 25 мг, 7 шт. - контурная ячейковая упаковка (5)  - пачка картонная</t>
  </si>
  <si>
    <t>4680120236839</t>
  </si>
  <si>
    <t>таблетки, 25 мг, 7 шт. - контурная ячейковая упаковка (4)  - пачка картонная</t>
  </si>
  <si>
    <t>4680120236822</t>
  </si>
  <si>
    <t>таблетки, 25 мг, 7 шт. - контурная ячейковая упаковка (3)  - пачка картонная</t>
  </si>
  <si>
    <t>4680120236808</t>
  </si>
  <si>
    <t>таблетки, 25 мг, 7 шт. - контурная ячейковая упаковка (2)  - пачка картонная</t>
  </si>
  <si>
    <t>4680120236792</t>
  </si>
  <si>
    <t>таблетки, 25 мг, 7 шт. - контурная ячейковая упаковка (1)  - пачка картонная</t>
  </si>
  <si>
    <t>4680120236785</t>
  </si>
  <si>
    <t xml:space="preserve">Вл.ООО "Телефонная справочная служба - 003", Россия (7816213197); Вып.к.Перв.Уп.Втор.Уп.Пр.Общество с ограниченной ответственностью "ФАРМАКОР ПРОДАКШН" (ООО "ФАРМАКОР ПРОДАКШН"), Россия (7802114781); </t>
  </si>
  <si>
    <t>ЛП-008027</t>
  </si>
  <si>
    <t>13.07.2022 
718/20-22</t>
  </si>
  <si>
    <t>4603569001271</t>
  </si>
  <si>
    <t>4603569001264</t>
  </si>
  <si>
    <t>4603569001370</t>
  </si>
  <si>
    <t>Каптоприл Реневал</t>
  </si>
  <si>
    <t>таблетки, 25 мг, 14 шт. - упаковки ячейковые контурные (2)  - пачки картонные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</si>
  <si>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</si>
  <si>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>ЛП-№(001126)-(РГ-RU)</t>
  </si>
  <si>
    <t>02.11.2022 
25-7-4232145-изм</t>
  </si>
  <si>
    <t>4603988027494</t>
  </si>
  <si>
    <t>02.11.2022 
1419/20-22</t>
  </si>
  <si>
    <t>Каптоприл Велфарм</t>
  </si>
  <si>
    <t>таблетки, 25 мг, 10 шт. - контурная ячейковая  упаковка (2)  - пачка  картонная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</si>
  <si>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</si>
  <si>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>ЛП-004771</t>
  </si>
  <si>
    <t>25.11.2022 
1600/20-22</t>
  </si>
  <si>
    <t>4650099780909</t>
  </si>
  <si>
    <t>Каптоприл-ФПО®</t>
  </si>
  <si>
    <t>таблетки, 25 мг, 30 шт. - контурная ячейковая упаковка (2)  - пачка картонная</t>
  </si>
  <si>
    <t xml:space="preserve">Вл.Акционерное общество "АЛИУМ" (АО "АЛИУМ"), Россия (5077009710); Перв.Уп.Втор.Уп.Пр.Акционерное общество "АЛИУМ" (АО "АЛИУМ"), Россия (5077009710); Вып.к.Акционерное общество "АЛИУМ" (АО "АЛИУМ"), Россия (5077009710); </t>
  </si>
  <si>
    <t>ЛП-№(000650)-(РГ-RU)</t>
  </si>
  <si>
    <t>06.02.2023 
98/20-23</t>
  </si>
  <si>
    <t>4605077018802</t>
  </si>
  <si>
    <t>таблетки, 25 мг, 10 шт. - упаковки ячейковые контурные (4)  - пачка картонная</t>
  </si>
  <si>
    <t xml:space="preserve">Вл.Открытое акционерное общество "Борисовский завод медицинских препаратов" (ОАО "БЗМП"), Республика Беларусь (600125834); Вып.к.Перв.Уп.Втор.Уп.Пр.Открытое акционерное общество "Борисовский завод медицинских препаратов" (ОАО "БЗМП"), Республика Беларусь (600125834); </t>
  </si>
  <si>
    <t>П N015114/01</t>
  </si>
  <si>
    <t>05.02.2024 
66/20-24</t>
  </si>
  <si>
    <t>4810201002651</t>
  </si>
  <si>
    <t>КАПТОПРИЛ ВЕЛФАРМ</t>
  </si>
  <si>
    <t>ЛП-№(004054)-(РГ-RU)</t>
  </si>
  <si>
    <t>21.02.2024 
25-7-4278669-ОПР-изм</t>
  </si>
  <si>
    <t>4680136227494</t>
  </si>
  <si>
    <t>4680136227500</t>
  </si>
  <si>
    <t>4680136227517</t>
  </si>
  <si>
    <t>21.02.2024 
25-7-4278668-изм</t>
  </si>
  <si>
    <t>4680136227487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</si>
  <si>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"Велфарм-М", Россия (7735167866); </t>
  </si>
  <si>
    <t>05.03.2024 
25-7-4279277-ОПР-изм</t>
  </si>
  <si>
    <t>4610226801464</t>
  </si>
  <si>
    <t>4610226801488</t>
  </si>
  <si>
    <t>Каптоприл-САР®</t>
  </si>
  <si>
    <t>таблетки, 25 мг, 10 шт. - контурная ячейковая  упаковка (4)  - пачка картонная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</si>
  <si>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</si>
  <si>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>ЛСР-001788/07</t>
  </si>
  <si>
    <t>04.04.2024 
370/20-24</t>
  </si>
  <si>
    <t>4602509010946</t>
  </si>
  <si>
    <t>09.04.2024 
25-7-4282791-ОПР-изм</t>
  </si>
  <si>
    <t>4680136228590</t>
  </si>
  <si>
    <t>таблетки, 25 мг, 30 шт. - контурная ячейковая упаковка (1)  - пачка картонная</t>
  </si>
  <si>
    <t>26.04.2024 
572/20-24</t>
  </si>
  <si>
    <t>4605077018796</t>
  </si>
  <si>
    <t xml:space="preserve">Вл.Вып.к.Перв.Уп.Втор.Уп.Пр.Общество с ограниченной ответственностью "Озон" (ООО "Озон"), Россия (6345002063); </t>
  </si>
  <si>
    <t>ЛП-№(000830)-(РГ-RU)</t>
  </si>
  <si>
    <t>26.04.2024 
589/20-24/ОС-подтв</t>
  </si>
  <si>
    <t>4660153654121</t>
  </si>
  <si>
    <t>4607027760151</t>
  </si>
  <si>
    <t>4607027760038</t>
  </si>
  <si>
    <t>таблетки, 25 мг, 40 шт. - упаковки ячейковые контурные (1)  - пачки картонные</t>
  </si>
  <si>
    <t>4607027766337</t>
  </si>
  <si>
    <t>4660153654138</t>
  </si>
  <si>
    <t xml:space="preserve">Вл.Вып.к.Перв.Уп.Втор.Уп.Пр.ПАО "Биосинтез", Россия (5834001025); </t>
  </si>
  <si>
    <t>Р N000732/01</t>
  </si>
  <si>
    <t>4602884005445</t>
  </si>
  <si>
    <t xml:space="preserve">Вл.Вып.к.Перв.Уп.Втор.Уп.Пр.ООО "ПРАНАФАРМ", Россия (6316059876); </t>
  </si>
  <si>
    <t>Р N002308/01</t>
  </si>
  <si>
    <t>4607020339958</t>
  </si>
  <si>
    <t>4607020339934</t>
  </si>
  <si>
    <t xml:space="preserve">Вл.Публичное акционерное общество "Акционерное Курганское общество медицинских препаратов и изделий "Синтез" (ПАО "Синтез"), Россия (4501023743); Перв.Уп.Втор.Уп.Пр.Публичное акционерное общество "Акционерное Курганское общество медицинских препаратов и изделий "Синтез" (ПАО "Синтез"), Россия (4501023743); Вып.к.Публичное акционерное общество "Акционерное Курганское общество медицинских препаратов и изделий "Синтез" (ПАО "Синтез"), Россия (4501023743); </t>
  </si>
  <si>
    <t>ЛП-№(000763)-(РГ-RU)</t>
  </si>
  <si>
    <t>4602565034016</t>
  </si>
  <si>
    <t>4602565034009</t>
  </si>
  <si>
    <t>Ангиоприл-25</t>
  </si>
  <si>
    <t>таблетки, 25 мг, 10 шт. - упаковки безъячейковые контурные (10)  - пачки картонные</t>
  </si>
  <si>
    <t xml:space="preserve">Вл.Торрент Фармасьютикалс Лтд, Индия (AAACT5456A); Вып.к.Перв.Уп.Втор.Уп.Пр.Торрент Фармасьютикалс Лтд., Индия (AAACT5456A); </t>
  </si>
  <si>
    <t>П N013625/01</t>
  </si>
  <si>
    <t>07.05.2024 
639/20-24/ОС-подтв</t>
  </si>
  <si>
    <t>4602656000425</t>
  </si>
  <si>
    <t>27.05.2024 
25-7-4287596-ОПР-изм</t>
  </si>
  <si>
    <t>4610226802263</t>
  </si>
  <si>
    <t>4610226802270</t>
  </si>
  <si>
    <t>Капотен</t>
  </si>
  <si>
    <t>таблетки, 25 мг, 20 шт. - контурная ячейковая упаковка (2)  - пачка картонная</t>
  </si>
  <si>
    <t xml:space="preserve">Вл.Вып.к.Перв.Уп.Втор.Уп.Пр.Акционерное общество "Химико-фармацевтический комбинат "АКРИХИН" (АО "АКРИХИН"), Россия (5031013320); </t>
  </si>
  <si>
    <t>ЛП-№(001970)-(РГ-RU)</t>
  </si>
  <si>
    <t>03.04.2025 
408/20-25</t>
  </si>
  <si>
    <t>4601969010725</t>
  </si>
  <si>
    <t>4601969010749</t>
  </si>
  <si>
    <t>4601969010701</t>
  </si>
  <si>
    <t>ВЕЛТОКОР</t>
  </si>
  <si>
    <t xml:space="preserve">Вл.Общество с ограниченной ответственностью "Брайт Вэй" (ООО "Брайт Вэй"), Россия (7743143160); Вып.к.Перв.Уп.Втор.Уп.Пр.Общество с ограниченной ответственностью "Велфарм" (ООО "Велфарм"), Россия (7733691513); </t>
  </si>
  <si>
    <t>ЛП-№(009439)-(РГ-RU)</t>
  </si>
  <si>
    <t>06.05.2025 
25-7-4323407-изм</t>
  </si>
  <si>
    <t>4680136233426</t>
  </si>
  <si>
    <t>4680136233433</t>
  </si>
  <si>
    <t>4680136233457</t>
  </si>
  <si>
    <t>4680136233440</t>
  </si>
  <si>
    <t>29.05.2025 
755/20-25</t>
  </si>
  <si>
    <t>30.05.2025 
805/20-25</t>
  </si>
  <si>
    <t>4605077009497</t>
  </si>
  <si>
    <t>4605077015191</t>
  </si>
  <si>
    <t>06.06.2025 
834/20-25</t>
  </si>
  <si>
    <t>таблетки, 25 мг, 10 шт. - контурная ячейковая  упаковка (2)  - пачка картонная</t>
  </si>
  <si>
    <t>ЛП-№(010410)-(РГ-RU)</t>
  </si>
  <si>
    <t>28.07.2025 
25-7-4330759-изм</t>
  </si>
  <si>
    <t>4602509010922</t>
  </si>
  <si>
    <t>ЛП-№(008116)-(ГП-RU)</t>
  </si>
  <si>
    <t>28.07.2025 
25-7-4332484-изм</t>
  </si>
  <si>
    <t>31.07.2025 
25-7-4330812-ОС-изм</t>
  </si>
  <si>
    <t xml:space="preserve">Вл.Общество с ограниченной ответственностью "Велтрэйд" (ООО "Велтрэйд"), Россия (7734513168); Вып.к.Перв.Уп.Втор.Уп.Пр.Общество с ограниченной ответственностью "Велфарм" (ООО "Велфарм"), Россия (7733691513); </t>
  </si>
  <si>
    <t>ЛП-№(010154)-(РГ-RU)</t>
  </si>
  <si>
    <t>04.08.2025 
25-7-4332384-изм</t>
  </si>
  <si>
    <t>4680136234171</t>
  </si>
  <si>
    <t>4680136234188</t>
  </si>
  <si>
    <t>4680136234201</t>
  </si>
  <si>
    <t>4680136234195</t>
  </si>
  <si>
    <t>14.08.2025 
1269/20-25</t>
  </si>
  <si>
    <t>4603988027487</t>
  </si>
  <si>
    <t>4603988027449</t>
  </si>
  <si>
    <t>таблетки, 25 мг, 14 шт. - упаковки ячейковые контурные (4)  - пачки картонные</t>
  </si>
  <si>
    <t>10.09.2025 
1415/20-25</t>
  </si>
  <si>
    <t>4603988027500</t>
  </si>
  <si>
    <t>таблетки, 25 мг, 14 шт. - упаковки ячейковые контурные (3)  - пачки картонные</t>
  </si>
  <si>
    <t>4603988027470</t>
  </si>
  <si>
    <t>C09AA</t>
  </si>
  <si>
    <t>ЛП-№(011748)-(РГ-RU)</t>
  </si>
  <si>
    <t>21.11.2025 
25-7-4345155-ОС-изм</t>
  </si>
  <si>
    <t>4610188929640</t>
  </si>
  <si>
    <t>4610188929664</t>
  </si>
  <si>
    <t>КАПТОПРИЛ ШРЕЯ</t>
  </si>
  <si>
    <t>таблетки, 25 мг, 10 шт. - стрипы (2)  - пачки картонные</t>
  </si>
  <si>
    <t xml:space="preserve">Вл.Шрея Лайф Саенсиз Пвт. Лтд., Индия (27AADCS9890C1Z1); Вып.к.Перв.Уп.Втор.Уп.Пр.Шрея Лайф Саенсиз Пвт. Лтд., Индия (27AADCS9890C1Z1); </t>
  </si>
  <si>
    <t>ЛП-№(012483)-(РГ-RU)</t>
  </si>
  <si>
    <t>15.01.2026 
25-7-4350660-изм</t>
  </si>
  <si>
    <t>8906000574874</t>
  </si>
  <si>
    <t>таблетки, 25 мг, 10 шт. - стрипы (5)  - пачки картонные</t>
  </si>
  <si>
    <t>8906000574881</t>
  </si>
  <si>
    <t>23.01.2026 
25-7-4352470-ОПР-изм</t>
  </si>
  <si>
    <t>4610226808418</t>
  </si>
  <si>
    <t>Каптоприл Альфактив</t>
  </si>
  <si>
    <t>10.02.2026 
25-7-4353795-ОС-изм</t>
  </si>
  <si>
    <t>4610383702390</t>
  </si>
  <si>
    <t>4610383702277</t>
  </si>
  <si>
    <t>02.03.2026 
250/25-26</t>
  </si>
  <si>
    <t>ЛП-№(013217)-(РГ-RU)</t>
  </si>
  <si>
    <t>04.03.2026 
25-7-4356198-ОС-изм</t>
  </si>
  <si>
    <t>24.02.2026 
25-7-4355230-ОПР-изм</t>
  </si>
  <si>
    <t>4610226809743</t>
  </si>
  <si>
    <t>17.03.2026 
345/25-26</t>
  </si>
  <si>
    <t>01.04.2026 
487/25-26</t>
  </si>
  <si>
    <t xml:space="preserve">Вл.Общество с ограниченной ответственностью "Квадрат-С" (ООО "Квадрат-С"), Россия (7718816479); Вып.к.Перв.Уп.Втор.Уп.Пр.Общество с ограниченной ответственностью "ЮжФарм" (ООО "ЮжФарм"), Россия (6166063630); </t>
  </si>
  <si>
    <t>ЛП-№(012951)-(РГ-RU)</t>
  </si>
  <si>
    <t>04.05.2026 
25-7-4361987-изм</t>
  </si>
  <si>
    <t>4620008623320</t>
  </si>
  <si>
    <t xml:space="preserve">Вл.Общество с ограниченной ответственностью "Велфарм УК", Россия (7743143160); Вып.к.Перв.Уп.Втор.Уп.Пр.Общество с ограниченной ответственностью "Велфарм-М", Россия (7735167866); </t>
  </si>
  <si>
    <t>14.05.2026 
25-7-4363033-изм</t>
  </si>
  <si>
    <t>4680963600668</t>
  </si>
  <si>
    <t>4680963600675</t>
  </si>
  <si>
    <t>4680963600767</t>
  </si>
  <si>
    <t>таблетки, 25 мг, 30 шт. - банка (1)  - пачки картонные</t>
  </si>
  <si>
    <t>4680963600750</t>
  </si>
  <si>
    <t>4680963600774</t>
  </si>
  <si>
    <t>4680963600699</t>
  </si>
  <si>
    <t>4680963600743</t>
  </si>
  <si>
    <t>4680963600682</t>
  </si>
  <si>
    <t xml:space="preserve">Вл.Общество с ограниченной ответственностью "Велфарм УК", Россия (7743143160); Вып.к.Перв.Уп.Втор.Уп.Пр.Общество с ограниченной ответственностью "Велфарм" (ООО "Велфарм"), Россия (7733691513); </t>
  </si>
  <si>
    <t>19.05.2026 
25-7-4363034-изм</t>
  </si>
  <si>
    <t>4680136236199</t>
  </si>
  <si>
    <t>4680136236205</t>
  </si>
  <si>
    <t>4680136236229</t>
  </si>
  <si>
    <t>4680136236212</t>
  </si>
  <si>
    <t>04.06.2026 
912/25-26</t>
  </si>
  <si>
    <t>№ 2641706810826000097</t>
  </si>
  <si>
    <t>https://zakupki.gov.ru/epz/contract/contractCard/payment-info-and-target-of-order.html?reestrNumber=2641706810826000097&amp;contractInfoId=110168773</t>
  </si>
  <si>
    <t>№ 2232007473526000026</t>
  </si>
  <si>
    <t>https://zakupki.gov.ru/epz/contract/contractCard/payment-info-and-target-of-order.html?reestrNumber=2232007473526000026&amp;contractInfoId=109540980</t>
  </si>
  <si>
    <t>№ 2500100753726000280</t>
  </si>
  <si>
    <t>https://zakupki.gov.ru/epz/contract/contractCard/payment-info-and-target-of-order.html?reestrNumber=2500100753726000280&amp;contractInfoId=110130770</t>
  </si>
  <si>
    <t>№ 2504805086626000081</t>
  </si>
  <si>
    <t>https://zakupki.gov.ru/epz/contract/contractCard/payment-info-and-target-of-order.html?reestrNumber=2504805086626000081&amp;contractInfoId=108989093</t>
  </si>
  <si>
    <t>Пиридоксин</t>
  </si>
  <si>
    <t>Пиридоксин-СОЛОфарм</t>
  </si>
  <si>
    <t>раствор для инъекций, 50 мг/мл, 1 мл - ампулы (10)  - пачки картонные</t>
  </si>
  <si>
    <t xml:space="preserve">Вл.Вып.к.Перв.Уп.Втор.Уп.Пр.ООО "Гротекс", Россия; </t>
  </si>
  <si>
    <t>A11HA02</t>
  </si>
  <si>
    <t>ЛП-004385</t>
  </si>
  <si>
    <t>17.12.2020 
 (600/20-20-ОПР)</t>
  </si>
  <si>
    <t>4680013247324</t>
  </si>
  <si>
    <t>раствор для инъекций, 50мг/мл, 1 мл - ампулы (10)  - /в комплекте с ножом ампульным или скарификатором (при необходимости)/ - пачки картонные</t>
  </si>
  <si>
    <t xml:space="preserve">Вл.Львовдиалек ДП Укрмедпром ГАК, Украина; Вып.к.Перв.Уп.Втор.Уп.Пр.Дочернее предприятие "Львовдиалек" ГАК "Укрмедпром", Украина; </t>
  </si>
  <si>
    <t>П N010973/01</t>
  </si>
  <si>
    <t>23.12.2020 
 (732/20-20-ОПР)</t>
  </si>
  <si>
    <t>4820011030041</t>
  </si>
  <si>
    <t>раствор для инъекций, 50 мг/мл, 1 мл - ампулы (10)  / в комплекте со скарификатором, если необходим для ампул данного типа / - коробки картонные</t>
  </si>
  <si>
    <t xml:space="preserve">Вл.Вып.к.Перв.Уп.Втор.Уп.Пр.Мосхимфармпрепараты им.Н.А.Семашко ОАО, Россия; </t>
  </si>
  <si>
    <t>Р N003185/01</t>
  </si>
  <si>
    <t>4600828000402</t>
  </si>
  <si>
    <t>раствор для инъекций, 50 мг/мл, 1 мл - ампулы (5)  / в комплекте с ножом ампульным или скарификатором, если необходим для ампул данного типа / - упаковки ячейковые контурные (2) - пачки картонные</t>
  </si>
  <si>
    <t>ЛП-002389</t>
  </si>
  <si>
    <t>20.04.2021 
 (236/20-21)</t>
  </si>
  <si>
    <t>4680020185312</t>
  </si>
  <si>
    <t>ЛС-001903</t>
  </si>
  <si>
    <t>14.02.2024 
93/4/20-24/ОС-подтв</t>
  </si>
  <si>
    <t>4602884014003</t>
  </si>
  <si>
    <t>раствор для инъекций, 50 мг/мл, 1 мл - ампулы (10)  - коробка картонная</t>
  </si>
  <si>
    <t xml:space="preserve">Вл.Вып.к.Перв.Уп.Втор.Уп.Пр.Открытое акционерное общество "Борисовский завод медицинских препаратов" (ОАО "БЗМП"), Республика Беларусь (600125834); </t>
  </si>
  <si>
    <t>П N015614/01</t>
  </si>
  <si>
    <t>26.04.2024 
569/20-24</t>
  </si>
  <si>
    <t>4810201000374</t>
  </si>
  <si>
    <t>раствор для инъекций, 50 мг/мл, 1 мл - ампулы (10)  - пачка картонная</t>
  </si>
  <si>
    <t>4810201017976</t>
  </si>
  <si>
    <t>4810201008615</t>
  </si>
  <si>
    <t>28.06.2024 
917/20-24</t>
  </si>
  <si>
    <t>раствор для инъекций, 50 мг/мл, 1 мл - ампулы (10)  -  упаковки ячейковые контурные (2) - пачки картонные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</si>
  <si>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</si>
  <si>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ЛП-008333</t>
  </si>
  <si>
    <t>04.02.2025 
51/20-25/ОС-подтв</t>
  </si>
  <si>
    <t>4605453018952</t>
  </si>
  <si>
    <t>раствор для инъекций, 50 мг/мл, 1 мл - ампулы (5)  - контурная ячейковая (1) пачка картонная</t>
  </si>
  <si>
    <t>4605453018921</t>
  </si>
  <si>
    <t>раствор для инъекций, 50 мг/мл, 1 мл - ампулы (3)  - контурная ячейковая (1) пачка картонная</t>
  </si>
  <si>
    <t>4605453018907</t>
  </si>
  <si>
    <t>ЛП-№(002501)-(РГ-RU)</t>
  </si>
  <si>
    <t>раствор для инъекций, 50 мг/мл, 1 мл - ампулы (10)  - упаковки контурные ячейковые (1) - пачки картонные</t>
  </si>
  <si>
    <t>4605453018938</t>
  </si>
  <si>
    <t>раствор для инъекций, 50 мг/мл, 1 мл - ампулы (5)  - упаковки контурные ячейковые (2) - пачки картонные</t>
  </si>
  <si>
    <t>4605453018945</t>
  </si>
  <si>
    <t>раствор для инъекций, 50 мг/мл, 1 мл - ампулы (10)  - упаковки ячейковые контурные (1) -  пачки картонные</t>
  </si>
  <si>
    <t>раствор для инъекций, 50 мг/мл, 1 мл - ампулы (10)  - упаковки ячейковые контурные (10) - пачки картонные</t>
  </si>
  <si>
    <t>4605453019003</t>
  </si>
  <si>
    <t>раствор для инъекций, 50 мг/мл, 1 мл - ампулы (5)  - упаковки ячейковые контурные (10) - пачки картонные</t>
  </si>
  <si>
    <t>4605453018976</t>
  </si>
  <si>
    <t>раствор для инъекций, 50 мг/мл, 1 мл - ампулы (10)  - упаковки ячейковые контурные (2) - пачки картонные</t>
  </si>
  <si>
    <t>раствор для инъекций, 50 мг/мл, 1 мл - ампулы (5)  - упаковки ячейковые контурные (2) - пачки картонные</t>
  </si>
  <si>
    <t>раствор для инъекций, 50 мг/мл, 1 мл - ампулы (5)  - упаковки ячейковые контурные (20)- пачки картонные</t>
  </si>
  <si>
    <t>4605453018990</t>
  </si>
  <si>
    <t>раствор для инъекций, 50 мг/мл, 1 мл - ампулы (5)  - упаковки ячейковые контурные (4) - пачки картонные</t>
  </si>
  <si>
    <t>4605453018914</t>
  </si>
  <si>
    <t>раствор для инъекций, 50 мг/мл, 1 мл - ампулы (10)  - упаковки ячейковые контурные (5) - пачки картонные</t>
  </si>
  <si>
    <t>4605453018983</t>
  </si>
  <si>
    <t>раствор для инъекций, 50 мг/мл, 1 мл - ампулы (10)  - упаковки ячейковые контурные (5) -пачки картонные</t>
  </si>
  <si>
    <t>раствор для инъекций, 50 мг/мл, 1 мл - ампулы (10)  - коробки картонные</t>
  </si>
  <si>
    <t xml:space="preserve">Вл.Вып.к.Перв.Уп.Втор.Уп.Пр.Дальхимфарм ОАО, Россия (2702010564); </t>
  </si>
  <si>
    <t>ЛС-001295</t>
  </si>
  <si>
    <t>4602824000387</t>
  </si>
  <si>
    <t>4602824020583</t>
  </si>
  <si>
    <t>раствор для инъекций, 50 мг/мл, 2 мл - ампулы (10)  - коробки картонные</t>
  </si>
  <si>
    <t xml:space="preserve">Вл.Вып.к.Перв.Уп.Втор.Уп.Пр.Акционерное общество "Новосибхимфарм" (АО "Новосибхимфарм"), Россия (5405101302); </t>
  </si>
  <si>
    <t>Р N000357/01</t>
  </si>
  <si>
    <t>4602212008360</t>
  </si>
  <si>
    <t>ЛП-№(005697)-(РГ-RU)</t>
  </si>
  <si>
    <t>15.04.2025 
489/20-25</t>
  </si>
  <si>
    <t>раствор для инъекций, 50 мг/мл, 1 мл - ампулы (10)  - пачки  картонные</t>
  </si>
  <si>
    <t xml:space="preserve">Вл.Общество с ограниченной ответственностью "СтатусФарм" (ООО "СтатусФарм"), Россия (7709607912); Вып.к.Перв.Уп.Втор.Уп.Пр.ОАО "Ереванская химико-фармацевтическая фирма", Армения (0000000000000); </t>
  </si>
  <si>
    <t>П N015466/01</t>
  </si>
  <si>
    <t>15.05.2025 
634/20-25</t>
  </si>
  <si>
    <t>4850001740018</t>
  </si>
  <si>
    <t>30.05.2025 
803/20-25</t>
  </si>
  <si>
    <t>25.06.2025 
936/20-25</t>
  </si>
  <si>
    <t>18.08.2025 
1285/20-25</t>
  </si>
  <si>
    <t>ЛП-№(011309)-(РГ-RU)</t>
  </si>
  <si>
    <t>23.09.2025 
25-7-4338291-изм</t>
  </si>
  <si>
    <t>ЛП-№(010425)-(РГ-RU)</t>
  </si>
  <si>
    <t>20.11.2025 
25-7-4344136-изм</t>
  </si>
  <si>
    <t>29.01.2026 
25-7-4352946-изм</t>
  </si>
  <si>
    <t>ЛП-№(012362)-(РГ-RU)</t>
  </si>
  <si>
    <t>18.02.2026 
25-7-4354240-изм</t>
  </si>
  <si>
    <t>13.05.2026 
756/25-26/ОС</t>
  </si>
  <si>
    <t>20.05.2026 
815/25-26/ОС</t>
  </si>
  <si>
    <t>Раствор для инъекций, 50 мг/мл</t>
  </si>
  <si>
    <t>№ 2253900999126000027</t>
  </si>
  <si>
    <t>https://zakupki.gov.ru/epz/contract/contractCard/payment-info-and-target-of-order.html?reestrNumber=2253900999126000027&amp;contractInfoId=107362188</t>
  </si>
  <si>
    <t>№ 2651200070225000254</t>
  </si>
  <si>
    <t>https://zakupki.gov.ru/epz/contract/contractCard/payment-info-and-target-of-order.html?reestrNumber=2651200070225000254&amp;contractInfoId=107940630</t>
  </si>
  <si>
    <t>БАКЛОФЕН</t>
  </si>
  <si>
    <t>Таблетки, 25 мг</t>
  </si>
  <si>
    <t>Раствор для инъекций, 1 мг/мл (ГРЛС: 0.1 %)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</si>
</sst>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\ _₽_-;\-* #,##0.00\ _₽_-;_-* \-??\ _₽_-;_-@_-"/>
    <numFmt numFmtId="165" formatCode="_-* #,##0.000\ _₽_-;\-* #,##0.000\ _₽_-;_-* \-??\ _₽_-;_-@_-"/>
    <numFmt numFmtId="166" formatCode="#,##0.00_ ;\-#,##0.00\ "/>
    <numFmt numFmtId="167" formatCode="_-* #,##0.000\ _₽_-;\-* #,##0.000\ _₽_-;_-* \-???\ _₽_-;_-@_-"/>
    <numFmt numFmtId="173" formatCode="[$-10419]###\ ###"/>
    <numFmt numFmtId="174" formatCode="[$-10419]###\ ###\ ##0.00"/>
    <numFmt numFmtId="175" formatCode="#,##0.000_ ;\-#,##0.000\ "/>
    <numFmt numFmtId="176" formatCode="_-* #,##0.000\ _₽_-;\-* #,##0.000\ _₽_-;_-* &quot;-&quot;???\ _₽_-;_-@_-"/>
    <numFmt numFmtId="177" formatCode="_-* #,##0.000000\ _₽_-;\-* #,##0.000000\ _₽_-;_-* &quot;-&quot;??????\ _₽_-;_-@_-"/>
  </numFmts>
  <fonts count="11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9CDE5"/>
        <bgColor rgb="FF99CCFF"/>
      </patternFill>
    </fill>
    <fill>
      <patternFill patternType="solid">
        <fgColor rgb="FFE6E0EC"/>
        <bgColor rgb="FFD9D9D9"/>
      </patternFill>
    </fill>
    <fill>
      <patternFill patternType="solid">
        <fgColor rgb="FFFCD5B5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5F5F5"/>
        <bgColor indexed="0"/>
      </patternFill>
    </fill>
  </fills>
  <borders count="2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4" fillId="0" borderId="0" applyBorder="0" applyProtection="0"/>
  </cellStyleXfs>
  <cellXfs count="138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1" applyFont="1" applyBorder="1" applyAlignment="1" applyProtection="1">
      <alignment horizontal="center" vertical="top" wrapText="1"/>
    </xf>
    <xf numFmtId="49" fontId="1" fillId="0" borderId="0" xfId="1" applyNumberFormat="1" applyFont="1" applyBorder="1" applyAlignment="1" applyProtection="1">
      <alignment horizontal="center" vertical="top" wrapText="1"/>
    </xf>
    <xf numFmtId="2" fontId="1" fillId="0" borderId="0" xfId="1" applyNumberFormat="1" applyFont="1" applyBorder="1" applyAlignment="1" applyProtection="1">
      <alignment horizontal="center" vertical="top" wrapText="1"/>
    </xf>
    <xf numFmtId="10" fontId="1" fillId="0" borderId="0" xfId="0" applyNumberFormat="1" applyFont="1" applyAlignment="1">
      <alignment horizontal="center" vertical="top" wrapText="1"/>
    </xf>
    <xf numFmtId="164" fontId="2" fillId="0" borderId="0" xfId="1" applyFont="1" applyBorder="1" applyAlignment="1" applyProtection="1">
      <alignment horizontal="center" vertical="top" wrapText="1"/>
    </xf>
    <xf numFmtId="0" fontId="0" fillId="0" borderId="0" xfId="0" applyFont="1"/>
    <xf numFmtId="4" fontId="1" fillId="0" borderId="0" xfId="0" applyNumberFormat="1" applyFont="1" applyAlignment="1">
      <alignment horizontal="center" vertical="top" wrapText="1"/>
    </xf>
    <xf numFmtId="164" fontId="2" fillId="2" borderId="2" xfId="1" applyFont="1" applyFill="1" applyBorder="1" applyAlignment="1" applyProtection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2" xfId="0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10" fontId="1" fillId="0" borderId="2" xfId="0" applyNumberFormat="1" applyFont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164" fontId="2" fillId="5" borderId="2" xfId="1" applyFont="1" applyFill="1" applyBorder="1" applyAlignment="1" applyProtection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164" fontId="1" fillId="0" borderId="2" xfId="1" applyFont="1" applyBorder="1" applyAlignment="1" applyProtection="1">
      <alignment horizontal="center" vertical="top" wrapText="1"/>
    </xf>
    <xf numFmtId="49" fontId="1" fillId="0" borderId="2" xfId="1" applyNumberFormat="1" applyFont="1" applyBorder="1" applyAlignment="1" applyProtection="1">
      <alignment horizontal="center" vertical="top" wrapText="1"/>
    </xf>
    <xf numFmtId="2" fontId="1" fillId="0" borderId="2" xfId="1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164" fontId="1" fillId="3" borderId="2" xfId="1" applyFont="1" applyFill="1" applyBorder="1" applyAlignment="1" applyProtection="1">
      <alignment vertical="top" wrapText="1"/>
    </xf>
    <xf numFmtId="165" fontId="1" fillId="0" borderId="2" xfId="1" applyNumberFormat="1" applyFont="1" applyBorder="1" applyAlignment="1" applyProtection="1">
      <alignment horizontal="center" vertical="top" wrapText="1"/>
      <protection locked="0"/>
    </xf>
    <xf numFmtId="165" fontId="4" fillId="0" borderId="2" xfId="2" applyNumberFormat="1" applyBorder="1" applyAlignment="1" applyProtection="1">
      <alignment horizontal="center" vertical="top" wrapText="1"/>
      <protection locked="0"/>
    </xf>
    <xf numFmtId="164" fontId="1" fillId="0" borderId="2" xfId="1" applyFont="1" applyBorder="1" applyAlignment="1" applyProtection="1">
      <alignment horizontal="center" vertical="top" wrapText="1"/>
      <protection locked="0"/>
    </xf>
    <xf numFmtId="49" fontId="4" fillId="0" borderId="2" xfId="2" applyNumberFormat="1" applyBorder="1" applyAlignment="1" applyProtection="1">
      <alignment horizontal="center" vertical="top" wrapText="1"/>
      <protection locked="0"/>
    </xf>
    <xf numFmtId="164" fontId="1" fillId="3" borderId="2" xfId="1" applyFont="1" applyFill="1" applyBorder="1" applyAlignment="1" applyProtection="1">
      <alignment horizontal="center" vertical="top" wrapText="1"/>
      <protection locked="0"/>
    </xf>
    <xf numFmtId="49" fontId="1" fillId="0" borderId="2" xfId="1" applyNumberFormat="1" applyFont="1" applyBorder="1" applyAlignment="1" applyProtection="1">
      <alignment horizontal="center" vertical="top" wrapText="1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9" fontId="4" fillId="0" borderId="4" xfId="2" applyNumberFormat="1" applyBorder="1" applyAlignment="1" applyProtection="1">
      <alignment horizontal="center" vertical="top" wrapText="1"/>
      <protection locked="0"/>
    </xf>
    <xf numFmtId="164" fontId="1" fillId="4" borderId="4" xfId="1" applyFont="1" applyFill="1" applyBorder="1" applyAlignment="1" applyProtection="1">
      <alignment horizontal="center" vertical="top" wrapText="1"/>
    </xf>
    <xf numFmtId="164" fontId="1" fillId="3" borderId="4" xfId="1" applyFont="1" applyFill="1" applyBorder="1" applyAlignment="1" applyProtection="1">
      <alignment horizontal="center" vertical="top" wrapText="1"/>
      <protection locked="0"/>
    </xf>
    <xf numFmtId="49" fontId="1" fillId="0" borderId="4" xfId="1" applyNumberFormat="1" applyFont="1" applyBorder="1" applyAlignment="1" applyProtection="1">
      <alignment horizontal="center" vertical="top" wrapText="1"/>
      <protection locked="0"/>
    </xf>
    <xf numFmtId="2" fontId="1" fillId="0" borderId="4" xfId="1" applyNumberFormat="1" applyFont="1" applyBorder="1" applyAlignment="1" applyProtection="1">
      <alignment horizontal="center" vertical="top" wrapText="1"/>
      <protection locked="0"/>
    </xf>
    <xf numFmtId="0" fontId="1" fillId="6" borderId="2" xfId="0" applyFont="1" applyFill="1" applyBorder="1" applyAlignment="1">
      <alignment horizontal="center" vertical="top" wrapText="1"/>
    </xf>
    <xf numFmtId="4" fontId="1" fillId="6" borderId="2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2" fontId="1" fillId="6" borderId="2" xfId="0" applyNumberFormat="1" applyFont="1" applyFill="1" applyBorder="1" applyAlignment="1">
      <alignment horizontal="center" vertical="top" wrapText="1"/>
    </xf>
    <xf numFmtId="49" fontId="1" fillId="6" borderId="2" xfId="1" applyNumberFormat="1" applyFont="1" applyFill="1" applyBorder="1" applyAlignment="1" applyProtection="1">
      <alignment horizontal="center" vertical="top" wrapText="1"/>
    </xf>
    <xf numFmtId="2" fontId="1" fillId="6" borderId="2" xfId="1" applyNumberFormat="1" applyFont="1" applyFill="1" applyBorder="1" applyAlignment="1" applyProtection="1">
      <alignment horizontal="center" vertical="top" wrapText="1"/>
    </xf>
    <xf numFmtId="4" fontId="2" fillId="6" borderId="2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0" xfId="1" applyFont="1" applyBorder="1" applyAlignment="1" applyProtection="1">
      <alignment wrapText="1"/>
    </xf>
    <xf numFmtId="164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5" fillId="6" borderId="2" xfId="0" applyFont="1" applyFill="1" applyBorder="1" applyAlignment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43" fontId="1" fillId="4" borderId="2" xfId="1" applyNumberFormat="1" applyFont="1" applyFill="1" applyBorder="1" applyAlignment="1" applyProtection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" fontId="1" fillId="4" borderId="4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Border="1" applyAlignment="1" applyProtection="1">
      <alignment horizontal="center" vertical="top" wrapText="1"/>
      <protection locked="0"/>
    </xf>
    <xf numFmtId="0" fontId="5" fillId="6" borderId="2" xfId="0" applyFont="1" applyFill="1" applyBorder="1" applyAlignment="1">
      <alignment horizontal="center" vertical="top" wrapText="1"/>
    </xf>
    <xf numFmtId="10" fontId="1" fillId="0" borderId="4" xfId="0" applyNumberFormat="1" applyFont="1" applyBorder="1" applyAlignment="1" applyProtection="1">
      <alignment horizontal="center" vertical="top" wrapText="1"/>
      <protection locked="0"/>
    </xf>
    <xf numFmtId="4" fontId="1" fillId="5" borderId="4" xfId="0" applyNumberFormat="1" applyFont="1" applyFill="1" applyBorder="1" applyAlignment="1" applyProtection="1">
      <alignment horizontal="center" vertical="top" wrapText="1"/>
      <protection locked="0"/>
    </xf>
    <xf numFmtId="164" fontId="2" fillId="5" borderId="4" xfId="1" applyFont="1" applyFill="1" applyBorder="1" applyAlignment="1" applyProtection="1">
      <alignment horizontal="center" vertical="top" wrapText="1"/>
      <protection locked="0"/>
    </xf>
    <xf numFmtId="164" fontId="1" fillId="4" borderId="2" xfId="1" applyFont="1" applyFill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4" fontId="1" fillId="4" borderId="5" xfId="0" applyNumberFormat="1" applyFont="1" applyFill="1" applyBorder="1" applyAlignment="1">
      <alignment horizontal="center" vertical="top" wrapText="1"/>
    </xf>
    <xf numFmtId="4" fontId="1" fillId="4" borderId="6" xfId="0" applyNumberFormat="1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4" fontId="1" fillId="0" borderId="5" xfId="0" applyNumberFormat="1" applyFont="1" applyBorder="1" applyAlignment="1" applyProtection="1">
      <alignment horizontal="center" vertical="top" wrapText="1"/>
      <protection locked="0"/>
    </xf>
    <xf numFmtId="4" fontId="1" fillId="0" borderId="6" xfId="0" applyNumberFormat="1" applyFont="1" applyBorder="1" applyAlignment="1" applyProtection="1">
      <alignment horizontal="center" vertical="top" wrapText="1"/>
      <protection locked="0"/>
    </xf>
    <xf numFmtId="4" fontId="1" fillId="5" borderId="5" xfId="0" applyNumberFormat="1" applyFont="1" applyFill="1" applyBorder="1" applyAlignment="1" applyProtection="1">
      <alignment horizontal="center" vertical="top" wrapText="1"/>
      <protection locked="0"/>
    </xf>
    <xf numFmtId="4" fontId="1" fillId="5" borderId="6" xfId="0" applyNumberFormat="1" applyFont="1" applyFill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center" vertical="top" wrapText="1"/>
    </xf>
    <xf numFmtId="0" fontId="0" fillId="3" borderId="3" xfId="0" applyFont="1" applyFill="1" applyBorder="1" applyAlignment="1">
      <alignment horizontal="center" vertical="top" wrapText="1"/>
    </xf>
    <xf numFmtId="0" fontId="0" fillId="3" borderId="7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164" fontId="1" fillId="3" borderId="3" xfId="1" applyFont="1" applyFill="1" applyBorder="1" applyAlignment="1" applyProtection="1">
      <alignment horizontal="center" vertical="top" wrapText="1"/>
    </xf>
    <xf numFmtId="164" fontId="1" fillId="3" borderId="7" xfId="1" applyFont="1" applyFill="1" applyBorder="1" applyAlignment="1" applyProtection="1">
      <alignment horizontal="center" vertical="top" wrapText="1"/>
    </xf>
    <xf numFmtId="164" fontId="1" fillId="3" borderId="1" xfId="1" applyFont="1" applyFill="1" applyBorder="1" applyAlignment="1" applyProtection="1">
      <alignment horizontal="center" vertical="top" wrapText="1"/>
    </xf>
    <xf numFmtId="0" fontId="8" fillId="7" borderId="8" xfId="0" applyFont="1" applyFill="1" applyBorder="1" applyAlignment="1" applyProtection="1">
      <alignment horizontal="center" vertical="center" wrapText="1" readingOrder="1"/>
      <protection locked="0"/>
    </xf>
    <xf numFmtId="0" fontId="8" fillId="7" borderId="9" xfId="0" applyFont="1" applyFill="1" applyBorder="1" applyAlignment="1" applyProtection="1">
      <alignment horizontal="center" vertical="center" wrapText="1" readingOrder="1"/>
      <protection locked="0"/>
    </xf>
    <xf numFmtId="0" fontId="8" fillId="7" borderId="10" xfId="0" applyFont="1" applyFill="1" applyBorder="1" applyAlignment="1" applyProtection="1">
      <alignment horizontal="center" vertical="center" wrapText="1" readingOrder="1"/>
      <protection locked="0"/>
    </xf>
    <xf numFmtId="0" fontId="9" fillId="0" borderId="11" xfId="0" applyFont="1" applyBorder="1" applyAlignment="1" applyProtection="1">
      <alignment horizontal="left" vertical="top" wrapText="1" readingOrder="1"/>
      <protection locked="0"/>
    </xf>
    <xf numFmtId="0" fontId="9" fillId="0" borderId="12" xfId="0" applyFont="1" applyBorder="1" applyAlignment="1" applyProtection="1">
      <alignment vertical="top" wrapText="1" readingOrder="1"/>
      <protection locked="0"/>
    </xf>
    <xf numFmtId="173" fontId="9" fillId="0" borderId="12" xfId="0" applyNumberFormat="1" applyFont="1" applyBorder="1" applyAlignment="1" applyProtection="1">
      <alignment horizontal="center" vertical="top" wrapText="1" readingOrder="1"/>
      <protection locked="0"/>
    </xf>
    <xf numFmtId="174" fontId="9" fillId="0" borderId="12" xfId="0" applyNumberFormat="1" applyFont="1" applyBorder="1" applyAlignment="1" applyProtection="1">
      <alignment vertical="top" wrapText="1" readingOrder="1"/>
      <protection locked="0"/>
    </xf>
    <xf numFmtId="0" fontId="9" fillId="0" borderId="12" xfId="0" applyFont="1" applyBorder="1" applyAlignment="1" applyProtection="1">
      <alignment horizontal="center" vertical="top" wrapText="1" readingOrder="1"/>
      <protection locked="0"/>
    </xf>
    <xf numFmtId="0" fontId="10" fillId="0" borderId="12" xfId="0" applyFont="1" applyBorder="1" applyAlignment="1" applyProtection="1">
      <alignment horizontal="center" vertical="top" wrapText="1" readingOrder="1"/>
      <protection locked="0"/>
    </xf>
    <xf numFmtId="14" fontId="10" fillId="0" borderId="13" xfId="0" applyNumberFormat="1" applyFont="1" applyBorder="1" applyAlignment="1" applyProtection="1">
      <alignment horizontal="center" vertical="top" wrapText="1" readingOrder="1"/>
      <protection locked="0"/>
    </xf>
    <xf numFmtId="0" fontId="8" fillId="7" borderId="14" xfId="0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/>
    <xf numFmtId="0" fontId="4" fillId="0" borderId="14" xfId="2" applyBorder="1" applyAlignment="1">
      <alignment wrapText="1"/>
    </xf>
    <xf numFmtId="0" fontId="4" fillId="0" borderId="14" xfId="2" applyFill="1" applyBorder="1" applyAlignment="1" applyProtection="1">
      <alignment wrapText="1"/>
    </xf>
    <xf numFmtId="4" fontId="1" fillId="0" borderId="14" xfId="0" applyNumberFormat="1" applyFont="1" applyBorder="1" applyAlignment="1">
      <alignment vertical="top" wrapText="1"/>
    </xf>
    <xf numFmtId="164" fontId="1" fillId="0" borderId="14" xfId="1" applyFont="1" applyBorder="1" applyAlignment="1" applyProtection="1">
      <alignment vertical="top" wrapText="1"/>
    </xf>
    <xf numFmtId="164" fontId="1" fillId="4" borderId="14" xfId="1" applyFont="1" applyFill="1" applyBorder="1" applyAlignment="1" applyProtection="1">
      <alignment horizontal="center" vertical="top" wrapText="1"/>
    </xf>
    <xf numFmtId="175" fontId="1" fillId="0" borderId="14" xfId="1" applyNumberFormat="1" applyFont="1" applyBorder="1" applyAlignment="1" applyProtection="1">
      <alignment vertical="top" wrapText="1"/>
    </xf>
    <xf numFmtId="49" fontId="1" fillId="0" borderId="14" xfId="0" applyNumberFormat="1" applyFont="1" applyBorder="1" applyAlignment="1">
      <alignment horizontal="left" vertical="top" wrapText="1"/>
    </xf>
    <xf numFmtId="49" fontId="4" fillId="0" borderId="14" xfId="2" applyNumberFormat="1" applyBorder="1" applyAlignment="1" applyProtection="1">
      <alignment horizontal="center" vertical="top" wrapText="1"/>
      <protection locked="0"/>
    </xf>
    <xf numFmtId="166" fontId="1" fillId="0" borderId="14" xfId="1" applyNumberFormat="1" applyFont="1" applyBorder="1" applyAlignment="1" applyProtection="1">
      <alignment horizontal="center" vertical="top" wrapText="1"/>
      <protection locked="0"/>
    </xf>
    <xf numFmtId="4" fontId="1" fillId="0" borderId="14" xfId="0" applyNumberFormat="1" applyFont="1" applyBorder="1" applyAlignment="1" applyProtection="1">
      <alignment horizontal="center" vertical="top" wrapText="1"/>
      <protection locked="0"/>
    </xf>
    <xf numFmtId="166" fontId="1" fillId="0" borderId="14" xfId="1" applyNumberFormat="1" applyFont="1" applyFill="1" applyBorder="1" applyAlignment="1" applyProtection="1">
      <alignment horizontal="center" vertical="top" wrapText="1"/>
      <protection locked="0"/>
    </xf>
    <xf numFmtId="0" fontId="8" fillId="7" borderId="15" xfId="0" applyFont="1" applyFill="1" applyBorder="1" applyAlignment="1" applyProtection="1">
      <alignment horizontal="center" vertical="center" wrapText="1" readingOrder="1"/>
      <protection locked="0"/>
    </xf>
    <xf numFmtId="43" fontId="1" fillId="0" borderId="14" xfId="1" applyNumberFormat="1" applyFont="1" applyFill="1" applyBorder="1" applyAlignment="1" applyProtection="1">
      <alignment vertical="top" wrapText="1"/>
    </xf>
    <xf numFmtId="0" fontId="8" fillId="7" borderId="16" xfId="0" applyFont="1" applyFill="1" applyBorder="1" applyAlignment="1" applyProtection="1">
      <alignment horizontal="center" vertical="center" wrapText="1" readingOrder="1"/>
      <protection locked="0"/>
    </xf>
    <xf numFmtId="0" fontId="8" fillId="7" borderId="17" xfId="0" applyFont="1" applyFill="1" applyBorder="1" applyAlignment="1" applyProtection="1">
      <alignment horizontal="center" vertical="center" wrapText="1" readingOrder="1"/>
      <protection locked="0"/>
    </xf>
    <xf numFmtId="0" fontId="8" fillId="7" borderId="18" xfId="0" applyFont="1" applyFill="1" applyBorder="1" applyAlignment="1" applyProtection="1">
      <alignment horizontal="center" vertical="center" wrapText="1" readingOrder="1"/>
      <protection locked="0"/>
    </xf>
    <xf numFmtId="0" fontId="9" fillId="0" borderId="19" xfId="0" applyFont="1" applyBorder="1" applyAlignment="1" applyProtection="1">
      <alignment horizontal="left" vertical="top" wrapText="1" readingOrder="1"/>
      <protection locked="0"/>
    </xf>
    <xf numFmtId="0" fontId="9" fillId="0" borderId="20" xfId="0" applyFont="1" applyBorder="1" applyAlignment="1" applyProtection="1">
      <alignment vertical="top" wrapText="1" readingOrder="1"/>
      <protection locked="0"/>
    </xf>
    <xf numFmtId="173" fontId="9" fillId="0" borderId="20" xfId="0" applyNumberFormat="1" applyFont="1" applyBorder="1" applyAlignment="1" applyProtection="1">
      <alignment horizontal="center" vertical="top" wrapText="1" readingOrder="1"/>
      <protection locked="0"/>
    </xf>
    <xf numFmtId="174" fontId="9" fillId="0" borderId="20" xfId="0" applyNumberFormat="1" applyFont="1" applyBorder="1" applyAlignment="1" applyProtection="1">
      <alignment vertical="top" wrapText="1" readingOrder="1"/>
      <protection locked="0"/>
    </xf>
    <xf numFmtId="0" fontId="9" fillId="0" borderId="20" xfId="0" applyFont="1" applyBorder="1" applyAlignment="1" applyProtection="1">
      <alignment horizontal="center" vertical="top" wrapText="1" readingOrder="1"/>
      <protection locked="0"/>
    </xf>
    <xf numFmtId="0" fontId="10" fillId="0" borderId="20" xfId="0" applyFont="1" applyBorder="1" applyAlignment="1" applyProtection="1">
      <alignment horizontal="center" vertical="top" wrapText="1" readingOrder="1"/>
      <protection locked="0"/>
    </xf>
    <xf numFmtId="14" fontId="10" fillId="0" borderId="21" xfId="0" applyNumberFormat="1" applyFont="1" applyBorder="1" applyAlignment="1" applyProtection="1">
      <alignment horizontal="center" vertical="top" wrapText="1" readingOrder="1"/>
      <protection locked="0"/>
    </xf>
    <xf numFmtId="0" fontId="4" fillId="0" borderId="14" xfId="2" applyBorder="1" applyAlignment="1" applyProtection="1">
      <alignment wrapText="1"/>
    </xf>
    <xf numFmtId="43" fontId="1" fillId="0" borderId="14" xfId="1" applyNumberFormat="1" applyFont="1" applyBorder="1" applyAlignment="1" applyProtection="1">
      <alignment vertical="top" wrapText="1"/>
    </xf>
    <xf numFmtId="43" fontId="1" fillId="4" borderId="14" xfId="1" applyNumberFormat="1" applyFont="1" applyFill="1" applyBorder="1" applyAlignment="1" applyProtection="1">
      <alignment horizontal="center" vertical="top" wrapText="1"/>
    </xf>
    <xf numFmtId="176" fontId="1" fillId="0" borderId="14" xfId="1" applyNumberFormat="1" applyFont="1" applyBorder="1" applyAlignment="1" applyProtection="1">
      <alignment vertical="top" wrapText="1"/>
    </xf>
    <xf numFmtId="177" fontId="1" fillId="0" borderId="14" xfId="1" applyNumberFormat="1" applyFont="1" applyBorder="1" applyAlignment="1" applyProtection="1">
      <alignment vertical="top" wrapText="1"/>
    </xf>
    <xf numFmtId="49" fontId="4" fillId="0" borderId="14" xfId="2" applyNumberFormat="1" applyFill="1" applyBorder="1" applyAlignment="1" applyProtection="1">
      <alignment horizontal="center" vertical="top" wrapText="1"/>
      <protection locked="0"/>
    </xf>
    <xf numFmtId="4" fontId="2" fillId="6" borderId="2" xfId="0" applyNumberFormat="1" applyFont="1" applyFill="1" applyBorder="1" applyAlignment="1">
      <alignment horizontal="center" vertical="top" wrapText="1"/>
    </xf>
    <xf numFmtId="4" fontId="2" fillId="6" borderId="2" xfId="1" applyNumberFormat="1" applyFont="1" applyFill="1" applyBorder="1" applyAlignment="1" applyProtection="1">
      <alignment horizontal="center" vertical="top" wrapText="1"/>
      <protection locked="0"/>
    </xf>
    <xf numFmtId="4" fontId="2" fillId="5" borderId="4" xfId="1" applyNumberFormat="1" applyFont="1" applyFill="1" applyBorder="1" applyAlignment="1" applyProtection="1">
      <alignment horizontal="center" vertical="top" wrapText="1"/>
      <protection locked="0"/>
    </xf>
    <xf numFmtId="4" fontId="2" fillId="5" borderId="5" xfId="1" applyNumberFormat="1" applyFont="1" applyFill="1" applyBorder="1" applyAlignment="1" applyProtection="1">
      <alignment horizontal="center" vertical="top" wrapText="1"/>
      <protection locked="0"/>
    </xf>
    <xf numFmtId="4" fontId="2" fillId="5" borderId="6" xfId="1" applyNumberFormat="1" applyFont="1" applyFill="1" applyBorder="1" applyAlignment="1" applyProtection="1">
      <alignment horizontal="center" vertical="top" wrapText="1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E6E0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akupki.gov.ru/epz/contract/contractCard/common-info.html?reestrNumber=2232007473526000026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zakupki.gov.ru/epz/contract/contractCard/common-info.html?reestrNumber=2622901840026000461" TargetMode="External"/><Relationship Id="rId7" Type="http://schemas.openxmlformats.org/officeDocument/2006/relationships/hyperlink" Target="https://zakupki.gov.ru/epz/contract/contractCard/common-info.html?reestrNumber=2641706810826000097" TargetMode="External"/><Relationship Id="rId12" Type="http://schemas.openxmlformats.org/officeDocument/2006/relationships/hyperlink" Target="https://zakupki.gov.ru/epz/contract/contractCard/common-info.html?reestrNumber=2651200070225000254" TargetMode="External"/><Relationship Id="rId2" Type="http://schemas.openxmlformats.org/officeDocument/2006/relationships/hyperlink" Target="https://zakupki.gov.ru/epz/contract/contractCard/common-info.html?reestrNumber=1420500760726000108" TargetMode="External"/><Relationship Id="rId1" Type="http://schemas.openxmlformats.org/officeDocument/2006/relationships/hyperlink" Target="https://zakupki.gov.ru/epz/contract/contractCard/common-info.html?reestrNumber=1701901197926000219" TargetMode="External"/><Relationship Id="rId6" Type="http://schemas.openxmlformats.org/officeDocument/2006/relationships/hyperlink" Target="https://zakupki.gov.ru/epz/contract/contractCard/common-info.html?reestrNumber=2320300308026000104" TargetMode="External"/><Relationship Id="rId11" Type="http://schemas.openxmlformats.org/officeDocument/2006/relationships/hyperlink" Target="https://zakupki.gov.ru/epz/contract/contractCard/common-info.html?reestrNumber=2253900999126000027" TargetMode="External"/><Relationship Id="rId5" Type="http://schemas.openxmlformats.org/officeDocument/2006/relationships/hyperlink" Target="https://zakupki.gov.ru/epz/contract/contractCard/common-info.html?reestrNumber=2710702761826000035" TargetMode="External"/><Relationship Id="rId10" Type="http://schemas.openxmlformats.org/officeDocument/2006/relationships/hyperlink" Target="https://zakupki.gov.ru/epz/contract/contractCard/common-info.html?reestrNumber=2504805086626000081" TargetMode="External"/><Relationship Id="rId4" Type="http://schemas.openxmlformats.org/officeDocument/2006/relationships/hyperlink" Target="https://zakupki.gov.ru/epz/contract/contractCard/common-info.html?reestrNumber=3741100461426000031" TargetMode="External"/><Relationship Id="rId9" Type="http://schemas.openxmlformats.org/officeDocument/2006/relationships/hyperlink" Target="https://zakupki.gov.ru/epz/contract/contractCard/common-info.html?reestrNumber=2500100753726000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45"/>
  <sheetViews>
    <sheetView tabSelected="1" zoomScale="70" zoomScaleNormal="70" workbookViewId="0">
      <selection activeCell="X45" sqref="X45"/>
    </sheetView>
  </sheetViews>
  <sheetFormatPr defaultColWidth="9.140625" defaultRowHeight="15" x14ac:dyDescent="0.25"/>
  <cols>
    <col min="1" max="1" width="5.7109375" style="1" customWidth="1"/>
    <col min="2" max="2" width="19.85546875" style="1" customWidth="1"/>
    <col min="3" max="3" width="22.5703125" style="1" customWidth="1"/>
    <col min="4" max="4" width="17.85546875" style="1" customWidth="1"/>
    <col min="5" max="5" width="6.7109375" style="1" customWidth="1"/>
    <col min="6" max="6" width="11.28515625" style="1" customWidth="1"/>
    <col min="7" max="7" width="20.42578125" style="1" customWidth="1"/>
    <col min="8" max="8" width="14.140625" style="1" customWidth="1"/>
    <col min="9" max="9" width="21.7109375" style="1" customWidth="1"/>
    <col min="10" max="10" width="12.5703125" style="1" customWidth="1"/>
    <col min="11" max="11" width="12.140625" style="1" customWidth="1"/>
    <col min="12" max="12" width="17.7109375" style="1" customWidth="1"/>
    <col min="13" max="13" width="16" style="1" customWidth="1"/>
    <col min="14" max="14" width="17.85546875" style="1" customWidth="1"/>
    <col min="15" max="15" width="12.85546875" style="1" customWidth="1"/>
    <col min="16" max="16" width="14.5703125" style="1" customWidth="1"/>
    <col min="17" max="17" width="11.7109375" style="1" customWidth="1"/>
    <col min="18" max="18" width="13.140625" style="1" customWidth="1"/>
    <col min="19" max="19" width="9.42578125" style="1" customWidth="1"/>
    <col min="20" max="21" width="7.28515625" style="1" customWidth="1"/>
    <col min="22" max="22" width="9.140625" style="1"/>
    <col min="23" max="23" width="7.28515625" style="1" customWidth="1"/>
    <col min="24" max="24" width="16.42578125" style="1" customWidth="1"/>
    <col min="25" max="25" width="20.140625" style="1" customWidth="1"/>
    <col min="26" max="26" width="12.28515625" style="1" customWidth="1"/>
    <col min="27" max="27" width="14.42578125" style="1" customWidth="1"/>
    <col min="28" max="28" width="13.7109375" style="1" customWidth="1"/>
    <col min="29" max="29" width="9.140625" style="1"/>
    <col min="30" max="30" width="11.85546875" style="1" customWidth="1"/>
    <col min="31" max="1021" width="9.140625" style="1"/>
  </cols>
  <sheetData>
    <row r="1" spans="1:29" s="11" customFormat="1" x14ac:dyDescent="0.25">
      <c r="A1" s="2"/>
      <c r="B1" s="2"/>
      <c r="C1" s="2"/>
      <c r="D1" s="2"/>
      <c r="E1" s="2"/>
      <c r="F1" s="2"/>
      <c r="G1" s="3"/>
      <c r="H1" s="3"/>
      <c r="I1" s="4"/>
      <c r="J1" s="5"/>
      <c r="K1" s="2"/>
      <c r="L1" s="6"/>
      <c r="M1" s="7"/>
      <c r="N1" s="7"/>
      <c r="O1" s="8"/>
      <c r="P1" s="8"/>
      <c r="Q1" s="5"/>
      <c r="R1" s="2"/>
      <c r="S1" s="2"/>
      <c r="T1" s="2"/>
      <c r="U1" s="2"/>
      <c r="V1" s="9"/>
      <c r="W1" s="9"/>
      <c r="X1" s="2"/>
      <c r="Y1" s="10"/>
      <c r="Z1" s="2"/>
      <c r="AA1" s="2"/>
      <c r="AB1" s="2"/>
    </row>
    <row r="2" spans="1:29" s="11" customFormat="1" ht="123" customHeight="1" x14ac:dyDescent="0.25">
      <c r="A2" s="2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6"/>
      <c r="M2" s="7"/>
      <c r="N2" s="7"/>
      <c r="O2" s="8"/>
      <c r="P2" s="8"/>
      <c r="Q2" s="5"/>
      <c r="R2" s="2"/>
      <c r="S2" s="2"/>
      <c r="T2" s="2"/>
      <c r="U2" s="2"/>
      <c r="V2" s="9"/>
      <c r="W2" s="9"/>
      <c r="X2" s="2"/>
      <c r="Y2" s="10"/>
      <c r="Z2" s="2"/>
      <c r="AA2" s="2"/>
      <c r="AB2" s="2"/>
    </row>
    <row r="3" spans="1:29" s="11" customFormat="1" ht="15" customHeight="1" x14ac:dyDescent="0.25">
      <c r="A3" s="2"/>
      <c r="B3" s="2"/>
      <c r="C3" s="2"/>
      <c r="D3" s="2"/>
      <c r="E3" s="2"/>
      <c r="F3" s="2"/>
      <c r="G3" s="3"/>
      <c r="H3" s="3"/>
      <c r="I3" s="4"/>
      <c r="J3" s="5"/>
      <c r="K3" s="12"/>
      <c r="L3" s="6"/>
      <c r="M3" s="7"/>
      <c r="N3" s="7"/>
      <c r="O3" s="8"/>
      <c r="P3" s="8"/>
      <c r="Q3" s="5"/>
      <c r="R3" s="5"/>
      <c r="S3" s="73" t="s">
        <v>1</v>
      </c>
      <c r="T3" s="73"/>
      <c r="U3" s="73"/>
      <c r="V3" s="73"/>
      <c r="W3" s="73"/>
      <c r="X3" s="73"/>
      <c r="Y3" s="13">
        <f>SUBTOTAL(9,Y5:Y45)</f>
        <v>19774</v>
      </c>
      <c r="Z3" s="12"/>
      <c r="AA3" s="14"/>
      <c r="AB3" s="14"/>
    </row>
    <row r="4" spans="1:29" ht="90.75" customHeight="1" x14ac:dyDescent="0.25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86" t="s">
        <v>8</v>
      </c>
      <c r="H4" s="87"/>
      <c r="I4" s="87"/>
      <c r="J4" s="87"/>
      <c r="K4" s="88"/>
      <c r="L4" s="16" t="s">
        <v>9</v>
      </c>
      <c r="M4" s="89" t="s">
        <v>46</v>
      </c>
      <c r="N4" s="90"/>
      <c r="O4" s="90"/>
      <c r="P4" s="90"/>
      <c r="Q4" s="90"/>
      <c r="R4" s="91"/>
      <c r="S4" s="17" t="s">
        <v>10</v>
      </c>
      <c r="T4" s="18" t="s">
        <v>11</v>
      </c>
      <c r="U4" s="17" t="s">
        <v>12</v>
      </c>
      <c r="V4" s="19" t="s">
        <v>13</v>
      </c>
      <c r="W4" s="19" t="s">
        <v>14</v>
      </c>
      <c r="X4" s="20" t="s">
        <v>15</v>
      </c>
      <c r="Y4" s="21" t="s">
        <v>16</v>
      </c>
    </row>
    <row r="5" spans="1:29" ht="30" customHeight="1" x14ac:dyDescent="0.25">
      <c r="A5" s="69">
        <v>1</v>
      </c>
      <c r="B5" s="70" t="s">
        <v>47</v>
      </c>
      <c r="C5" s="71" t="s">
        <v>629</v>
      </c>
      <c r="D5" s="70" t="s">
        <v>29</v>
      </c>
      <c r="E5" s="69" t="s">
        <v>27</v>
      </c>
      <c r="F5" s="68">
        <v>2000</v>
      </c>
      <c r="G5" s="23" t="s">
        <v>17</v>
      </c>
      <c r="H5" s="23" t="s">
        <v>18</v>
      </c>
      <c r="I5" s="23" t="s">
        <v>19</v>
      </c>
      <c r="J5" s="24" t="s">
        <v>20</v>
      </c>
      <c r="K5" s="25" t="s">
        <v>21</v>
      </c>
      <c r="L5" s="26" t="s">
        <v>22</v>
      </c>
      <c r="M5" s="27" t="s">
        <v>23</v>
      </c>
      <c r="N5" s="23" t="s">
        <v>18</v>
      </c>
      <c r="O5" s="28" t="s">
        <v>20</v>
      </c>
      <c r="P5" s="24" t="s">
        <v>7</v>
      </c>
      <c r="Q5" s="24" t="s">
        <v>24</v>
      </c>
      <c r="R5" s="25" t="s">
        <v>25</v>
      </c>
      <c r="S5" s="62"/>
      <c r="T5" s="63"/>
      <c r="U5" s="62"/>
      <c r="V5" s="65"/>
      <c r="W5" s="65"/>
      <c r="X5" s="66"/>
      <c r="Y5" s="67"/>
      <c r="Z5" s="29"/>
      <c r="AA5" s="29"/>
      <c r="AB5" s="29"/>
      <c r="AC5" s="29"/>
    </row>
    <row r="6" spans="1:29" ht="30" customHeight="1" x14ac:dyDescent="0.25">
      <c r="A6" s="69"/>
      <c r="B6" s="70"/>
      <c r="C6" s="71"/>
      <c r="D6" s="70"/>
      <c r="E6" s="69"/>
      <c r="F6" s="68"/>
      <c r="G6" s="104" t="s">
        <v>86</v>
      </c>
      <c r="H6" s="105" t="s">
        <v>87</v>
      </c>
      <c r="I6" s="106"/>
      <c r="J6" s="107">
        <v>5.25</v>
      </c>
      <c r="K6" s="108">
        <f>ROUND((J6-(J6*10/110)),2)</f>
        <v>4.7699999999999996</v>
      </c>
      <c r="L6" s="30">
        <v>4.05</v>
      </c>
      <c r="M6" s="31"/>
      <c r="N6" s="32"/>
      <c r="O6" s="33"/>
      <c r="P6" s="33"/>
      <c r="Q6" s="22">
        <f>ROUND((O6-(O6*10/110)),2)</f>
        <v>0</v>
      </c>
      <c r="R6" s="17">
        <f>P6*Q6</f>
        <v>0</v>
      </c>
      <c r="S6" s="62"/>
      <c r="T6" s="63"/>
      <c r="U6" s="62"/>
      <c r="V6" s="65"/>
      <c r="W6" s="65"/>
      <c r="X6" s="66"/>
      <c r="Y6" s="67"/>
      <c r="Z6" s="29"/>
      <c r="AA6" s="29"/>
      <c r="AB6" s="29"/>
      <c r="AC6" s="29"/>
    </row>
    <row r="7" spans="1:29" ht="30" customHeight="1" x14ac:dyDescent="0.25">
      <c r="A7" s="69"/>
      <c r="B7" s="70"/>
      <c r="C7" s="71"/>
      <c r="D7" s="70"/>
      <c r="E7" s="69"/>
      <c r="F7" s="68"/>
      <c r="G7" s="104" t="s">
        <v>88</v>
      </c>
      <c r="H7" s="105" t="s">
        <v>89</v>
      </c>
      <c r="I7" s="106"/>
      <c r="J7" s="109">
        <v>5.2140000000000004</v>
      </c>
      <c r="K7" s="108">
        <f>ROUND((J7-(J7*10/110)),2)</f>
        <v>4.74</v>
      </c>
      <c r="L7" s="30"/>
      <c r="M7" s="31"/>
      <c r="N7" s="34"/>
      <c r="O7" s="33"/>
      <c r="P7" s="33"/>
      <c r="Q7" s="22"/>
      <c r="R7" s="17"/>
      <c r="S7" s="62"/>
      <c r="T7" s="63"/>
      <c r="U7" s="62"/>
      <c r="V7" s="65"/>
      <c r="W7" s="65"/>
      <c r="X7" s="66"/>
      <c r="Y7" s="67"/>
      <c r="Z7" s="29"/>
      <c r="AA7" s="29"/>
      <c r="AB7" s="29"/>
      <c r="AC7" s="29"/>
    </row>
    <row r="8" spans="1:29" ht="30" customHeight="1" x14ac:dyDescent="0.25">
      <c r="A8" s="69"/>
      <c r="B8" s="70"/>
      <c r="C8" s="71"/>
      <c r="D8" s="70"/>
      <c r="E8" s="70"/>
      <c r="F8" s="68"/>
      <c r="G8" s="110"/>
      <c r="H8" s="111"/>
      <c r="I8" s="112"/>
      <c r="J8" s="113"/>
      <c r="K8" s="108"/>
      <c r="L8" s="35"/>
      <c r="M8" s="36"/>
      <c r="N8" s="34"/>
      <c r="O8" s="37"/>
      <c r="P8" s="33"/>
      <c r="Q8" s="22"/>
      <c r="R8" s="17"/>
      <c r="S8" s="62"/>
      <c r="T8" s="62"/>
      <c r="U8" s="62"/>
      <c r="V8" s="62"/>
      <c r="W8" s="62"/>
      <c r="X8" s="62"/>
      <c r="Y8" s="62"/>
      <c r="Z8" s="29"/>
      <c r="AA8" s="29"/>
      <c r="AB8" s="29"/>
      <c r="AC8" s="29"/>
    </row>
    <row r="9" spans="1:29" ht="30" customHeight="1" x14ac:dyDescent="0.25">
      <c r="A9" s="69"/>
      <c r="B9" s="70"/>
      <c r="C9" s="71"/>
      <c r="D9" s="70"/>
      <c r="E9" s="70"/>
      <c r="F9" s="68"/>
      <c r="G9" s="110" t="s">
        <v>26</v>
      </c>
      <c r="H9" s="111"/>
      <c r="I9" s="112" t="s">
        <v>31</v>
      </c>
      <c r="J9" s="113">
        <v>5.0999999999999996</v>
      </c>
      <c r="K9" s="108">
        <f t="shared" ref="K9" si="0">ROUND((J9-(J9*10/110)),2)</f>
        <v>4.6399999999999997</v>
      </c>
      <c r="L9" s="35"/>
      <c r="M9" s="36"/>
      <c r="N9" s="34"/>
      <c r="O9" s="37"/>
      <c r="P9" s="33"/>
      <c r="Q9" s="22"/>
      <c r="R9" s="17"/>
      <c r="S9" s="62"/>
      <c r="T9" s="62"/>
      <c r="U9" s="62"/>
      <c r="V9" s="62"/>
      <c r="W9" s="62"/>
      <c r="X9" s="62"/>
      <c r="Y9" s="62"/>
      <c r="Z9" s="29"/>
      <c r="AA9" s="29"/>
      <c r="AB9" s="29"/>
      <c r="AC9" s="29"/>
    </row>
    <row r="10" spans="1:29" ht="30" customHeight="1" x14ac:dyDescent="0.25">
      <c r="A10" s="69"/>
      <c r="B10" s="70"/>
      <c r="C10" s="71"/>
      <c r="D10" s="70"/>
      <c r="E10" s="70"/>
      <c r="F10" s="68"/>
      <c r="G10" s="110"/>
      <c r="H10" s="111"/>
      <c r="I10" s="114"/>
      <c r="J10" s="113"/>
      <c r="K10" s="108"/>
      <c r="L10" s="41"/>
      <c r="M10" s="42"/>
      <c r="N10" s="39"/>
      <c r="O10" s="37"/>
      <c r="P10" s="43"/>
      <c r="Q10" s="22"/>
      <c r="R10" s="17"/>
      <c r="S10" s="62"/>
      <c r="T10" s="62"/>
      <c r="U10" s="62"/>
      <c r="V10" s="62"/>
      <c r="W10" s="62"/>
      <c r="X10" s="62"/>
      <c r="Y10" s="62"/>
      <c r="Z10" s="29"/>
      <c r="AA10" s="29"/>
      <c r="AB10" s="29"/>
      <c r="AC10" s="29"/>
    </row>
    <row r="11" spans="1:29" ht="30" customHeight="1" x14ac:dyDescent="0.25">
      <c r="A11" s="44"/>
      <c r="B11" s="44"/>
      <c r="C11" s="44"/>
      <c r="D11" s="44"/>
      <c r="E11" s="44"/>
      <c r="F11" s="44"/>
      <c r="G11" s="64"/>
      <c r="H11" s="64"/>
      <c r="I11" s="46"/>
      <c r="J11" s="45"/>
      <c r="K11" s="47">
        <f>IFERROR(SMALL(K6:K10,COUNTIF(K6:K10,0)+1),0)</f>
        <v>4.6399999999999997</v>
      </c>
      <c r="L11" s="45">
        <f>IFERROR(SMALL(L6:L7,COUNTIF(L6:L7,0)+1),0)</f>
        <v>4.05</v>
      </c>
      <c r="M11" s="48"/>
      <c r="N11" s="48"/>
      <c r="O11" s="49"/>
      <c r="P11" s="49"/>
      <c r="Q11" s="45"/>
      <c r="R11" s="17">
        <f>IFERROR((R6+R7+R8+R9+R10)/(P6+P7+P8+P9+P10),0)</f>
        <v>0</v>
      </c>
      <c r="S11" s="45">
        <f>IFERROR((SMALL(K11:R11,COUNTIF(K11:R11,0)+1)),0)</f>
        <v>4.05</v>
      </c>
      <c r="T11" s="45">
        <f>T5</f>
        <v>0</v>
      </c>
      <c r="U11" s="133">
        <f>ROUND((S11+(S11*W11)+((S11+(S11*W11))*V11)),2)</f>
        <v>4.46</v>
      </c>
      <c r="V11" s="38">
        <v>0.1</v>
      </c>
      <c r="W11" s="38"/>
      <c r="X11" s="50">
        <f>IFERROR((SMALL(T11:U11,COUNTIF(T11:U11,0)+1)),0)</f>
        <v>4.46</v>
      </c>
      <c r="Y11" s="134">
        <f>X11*F5</f>
        <v>8920</v>
      </c>
      <c r="Z11" s="51"/>
      <c r="AA11" s="52"/>
      <c r="AB11" s="53"/>
      <c r="AC11" s="29"/>
    </row>
    <row r="12" spans="1:29" ht="30" customHeight="1" x14ac:dyDescent="0.25">
      <c r="A12" s="69">
        <v>2</v>
      </c>
      <c r="B12" s="70" t="s">
        <v>48</v>
      </c>
      <c r="C12" s="71" t="s">
        <v>90</v>
      </c>
      <c r="D12" s="70" t="s">
        <v>28</v>
      </c>
      <c r="E12" s="69" t="s">
        <v>27</v>
      </c>
      <c r="F12" s="68">
        <v>1000</v>
      </c>
      <c r="G12" s="23" t="s">
        <v>17</v>
      </c>
      <c r="H12" s="23" t="s">
        <v>18</v>
      </c>
      <c r="I12" s="23" t="s">
        <v>19</v>
      </c>
      <c r="J12" s="24" t="s">
        <v>20</v>
      </c>
      <c r="K12" s="25" t="s">
        <v>21</v>
      </c>
      <c r="L12" s="26" t="s">
        <v>22</v>
      </c>
      <c r="M12" s="27" t="s">
        <v>23</v>
      </c>
      <c r="N12" s="23" t="s">
        <v>18</v>
      </c>
      <c r="O12" s="28" t="s">
        <v>20</v>
      </c>
      <c r="P12" s="24" t="s">
        <v>7</v>
      </c>
      <c r="Q12" s="24" t="s">
        <v>24</v>
      </c>
      <c r="R12" s="25" t="s">
        <v>25</v>
      </c>
      <c r="S12" s="62"/>
      <c r="T12" s="63"/>
      <c r="U12" s="62"/>
      <c r="V12" s="63"/>
      <c r="W12" s="63"/>
      <c r="X12" s="66"/>
      <c r="Y12" s="135"/>
      <c r="Z12" s="29"/>
      <c r="AA12" s="29"/>
      <c r="AB12" s="29"/>
      <c r="AC12" s="29"/>
    </row>
    <row r="13" spans="1:29" ht="30" customHeight="1" x14ac:dyDescent="0.25">
      <c r="A13" s="69"/>
      <c r="B13" s="70"/>
      <c r="C13" s="71"/>
      <c r="D13" s="70"/>
      <c r="E13" s="69"/>
      <c r="F13" s="68"/>
      <c r="G13" s="104" t="s">
        <v>132</v>
      </c>
      <c r="H13" s="105" t="s">
        <v>133</v>
      </c>
      <c r="I13" s="106"/>
      <c r="J13" s="107">
        <v>5.69</v>
      </c>
      <c r="K13" s="55">
        <f>ROUND((J13-(J13*10/110)),2)</f>
        <v>5.17</v>
      </c>
      <c r="L13" s="30">
        <v>4.66</v>
      </c>
      <c r="M13" s="31"/>
      <c r="N13" s="32"/>
      <c r="O13" s="33"/>
      <c r="P13" s="33"/>
      <c r="Q13" s="55">
        <f>ROUND((O13-(O13*10/110)),2)</f>
        <v>0</v>
      </c>
      <c r="R13" s="17">
        <f>P13*Q13</f>
        <v>0</v>
      </c>
      <c r="S13" s="62"/>
      <c r="T13" s="63"/>
      <c r="U13" s="62"/>
      <c r="V13" s="63"/>
      <c r="W13" s="63"/>
      <c r="X13" s="66"/>
      <c r="Y13" s="135"/>
      <c r="Z13" s="29"/>
      <c r="AA13" s="29"/>
      <c r="AB13" s="29"/>
      <c r="AC13" s="29"/>
    </row>
    <row r="14" spans="1:29" ht="30" customHeight="1" x14ac:dyDescent="0.25">
      <c r="A14" s="69"/>
      <c r="B14" s="70"/>
      <c r="C14" s="71"/>
      <c r="D14" s="70"/>
      <c r="E14" s="69"/>
      <c r="F14" s="68"/>
      <c r="G14" s="104" t="s">
        <v>134</v>
      </c>
      <c r="H14" s="105" t="s">
        <v>135</v>
      </c>
      <c r="I14" s="106"/>
      <c r="J14" s="107">
        <v>5.95</v>
      </c>
      <c r="K14" s="55">
        <f>ROUND((J14-(J14*10/110)),2)</f>
        <v>5.41</v>
      </c>
      <c r="L14" s="30"/>
      <c r="M14" s="31"/>
      <c r="N14" s="34"/>
      <c r="O14" s="33"/>
      <c r="P14" s="33"/>
      <c r="Q14" s="55"/>
      <c r="R14" s="17"/>
      <c r="S14" s="62"/>
      <c r="T14" s="63"/>
      <c r="U14" s="62"/>
      <c r="V14" s="63"/>
      <c r="W14" s="63"/>
      <c r="X14" s="66"/>
      <c r="Y14" s="135"/>
      <c r="Z14" s="29"/>
      <c r="AA14" s="29"/>
      <c r="AB14" s="29"/>
      <c r="AC14" s="29"/>
    </row>
    <row r="15" spans="1:29" ht="30" customHeight="1" x14ac:dyDescent="0.25">
      <c r="A15" s="69"/>
      <c r="B15" s="70"/>
      <c r="C15" s="71"/>
      <c r="D15" s="70"/>
      <c r="E15" s="70"/>
      <c r="F15" s="68"/>
      <c r="G15" s="110"/>
      <c r="H15" s="111"/>
      <c r="I15" s="112"/>
      <c r="J15" s="113"/>
      <c r="K15" s="55"/>
      <c r="L15" s="35"/>
      <c r="M15" s="36"/>
      <c r="N15" s="34"/>
      <c r="O15" s="38"/>
      <c r="P15" s="33"/>
      <c r="Q15" s="55"/>
      <c r="R15" s="17"/>
      <c r="S15" s="62"/>
      <c r="T15" s="62"/>
      <c r="U15" s="62"/>
      <c r="V15" s="62"/>
      <c r="W15" s="62"/>
      <c r="X15" s="62"/>
      <c r="Y15" s="62"/>
      <c r="Z15" s="29"/>
      <c r="AA15" s="29"/>
      <c r="AB15" s="29"/>
      <c r="AC15" s="29"/>
    </row>
    <row r="16" spans="1:29" ht="30" customHeight="1" x14ac:dyDescent="0.25">
      <c r="A16" s="69"/>
      <c r="B16" s="70"/>
      <c r="C16" s="71"/>
      <c r="D16" s="70"/>
      <c r="E16" s="70"/>
      <c r="F16" s="68"/>
      <c r="G16" s="110" t="s">
        <v>26</v>
      </c>
      <c r="H16" s="111"/>
      <c r="I16" s="112" t="s">
        <v>30</v>
      </c>
      <c r="J16" s="113">
        <v>5.63</v>
      </c>
      <c r="K16" s="55">
        <f t="shared" ref="K16" si="1">ROUND((J16-(J16*10/110)),2)</f>
        <v>5.12</v>
      </c>
      <c r="L16" s="35"/>
      <c r="M16" s="36"/>
      <c r="N16" s="34"/>
      <c r="O16" s="38"/>
      <c r="P16" s="33"/>
      <c r="Q16" s="55"/>
      <c r="R16" s="17"/>
      <c r="S16" s="62"/>
      <c r="T16" s="62"/>
      <c r="U16" s="62"/>
      <c r="V16" s="62"/>
      <c r="W16" s="62"/>
      <c r="X16" s="62"/>
      <c r="Y16" s="62"/>
      <c r="Z16" s="29"/>
      <c r="AA16" s="29"/>
      <c r="AB16" s="29"/>
      <c r="AC16" s="29"/>
    </row>
    <row r="17" spans="1:1021" ht="30" customHeight="1" x14ac:dyDescent="0.25">
      <c r="A17" s="69"/>
      <c r="B17" s="70"/>
      <c r="C17" s="71"/>
      <c r="D17" s="70"/>
      <c r="E17" s="70"/>
      <c r="F17" s="68"/>
      <c r="G17" s="110"/>
      <c r="H17" s="111"/>
      <c r="I17" s="114"/>
      <c r="J17" s="113"/>
      <c r="K17" s="40"/>
      <c r="L17" s="41"/>
      <c r="M17" s="42"/>
      <c r="N17" s="39"/>
      <c r="O17" s="38"/>
      <c r="P17" s="43"/>
      <c r="Q17" s="55"/>
      <c r="R17" s="17"/>
      <c r="S17" s="62"/>
      <c r="T17" s="62"/>
      <c r="U17" s="62"/>
      <c r="V17" s="62"/>
      <c r="W17" s="62"/>
      <c r="X17" s="62"/>
      <c r="Y17" s="62"/>
      <c r="Z17" s="29"/>
      <c r="AA17" s="29"/>
      <c r="AB17" s="29"/>
      <c r="AC17" s="29"/>
    </row>
    <row r="18" spans="1:1021" ht="30" customHeight="1" x14ac:dyDescent="0.25">
      <c r="A18" s="44"/>
      <c r="B18" s="44"/>
      <c r="C18" s="44"/>
      <c r="D18" s="44"/>
      <c r="E18" s="44"/>
      <c r="F18" s="44"/>
      <c r="G18" s="64"/>
      <c r="H18" s="64"/>
      <c r="I18" s="54"/>
      <c r="J18" s="45"/>
      <c r="K18" s="47">
        <f>IFERROR(SMALL(K13:K17,COUNTIF(K13:K17,0)+1),0)</f>
        <v>5.12</v>
      </c>
      <c r="L18" s="45">
        <f>IFERROR(SMALL(L13:L14,COUNTIF(L13:L14,0)+1),0)</f>
        <v>4.66</v>
      </c>
      <c r="M18" s="48"/>
      <c r="N18" s="48"/>
      <c r="O18" s="49"/>
      <c r="P18" s="49"/>
      <c r="Q18" s="45"/>
      <c r="R18" s="17">
        <f>IFERROR((R13+R14+R15+R16+R17)/(P13+P14+P15+P16+P17),0)</f>
        <v>0</v>
      </c>
      <c r="S18" s="45">
        <f>IFERROR((SMALL(K18:R18,COUNTIF(K18:R18,0)+1)),0)</f>
        <v>4.66</v>
      </c>
      <c r="T18" s="45">
        <f>T12</f>
        <v>0</v>
      </c>
      <c r="U18" s="133">
        <f>ROUND((S18+(S18*W18)+((S18+(S18*W18))*V18)),2)</f>
        <v>5.13</v>
      </c>
      <c r="V18" s="38">
        <v>0.1</v>
      </c>
      <c r="W18" s="38"/>
      <c r="X18" s="50">
        <f>IFERROR((SMALL(T18:U18,COUNTIF(T18:U18,0)+1)),0)</f>
        <v>5.13</v>
      </c>
      <c r="Y18" s="134">
        <f>X18*F12</f>
        <v>5130</v>
      </c>
      <c r="Z18" s="51"/>
      <c r="AA18" s="52"/>
      <c r="AB18" s="53"/>
      <c r="AC18" s="29"/>
    </row>
    <row r="19" spans="1:1021" ht="30" customHeight="1" x14ac:dyDescent="0.25">
      <c r="A19" s="74">
        <v>3</v>
      </c>
      <c r="B19" s="70" t="s">
        <v>627</v>
      </c>
      <c r="C19" s="71" t="s">
        <v>136</v>
      </c>
      <c r="D19" s="70" t="s">
        <v>32</v>
      </c>
      <c r="E19" s="69" t="s">
        <v>33</v>
      </c>
      <c r="F19" s="68">
        <v>200</v>
      </c>
      <c r="G19" s="23" t="s">
        <v>17</v>
      </c>
      <c r="H19" s="23" t="s">
        <v>18</v>
      </c>
      <c r="I19" s="23" t="s">
        <v>19</v>
      </c>
      <c r="J19" s="24" t="s">
        <v>20</v>
      </c>
      <c r="K19" s="25" t="s">
        <v>34</v>
      </c>
      <c r="L19" s="26" t="s">
        <v>35</v>
      </c>
      <c r="M19" s="27" t="s">
        <v>23</v>
      </c>
      <c r="N19" s="23" t="s">
        <v>18</v>
      </c>
      <c r="O19" s="28" t="s">
        <v>20</v>
      </c>
      <c r="P19" s="24" t="s">
        <v>7</v>
      </c>
      <c r="Q19" s="24" t="s">
        <v>34</v>
      </c>
      <c r="R19" s="25" t="s">
        <v>25</v>
      </c>
      <c r="S19" s="62"/>
      <c r="T19" s="63"/>
      <c r="U19" s="62"/>
      <c r="V19" s="63"/>
      <c r="W19" s="63"/>
      <c r="X19" s="66"/>
      <c r="Y19" s="135"/>
      <c r="Z19" s="29"/>
      <c r="AA19" s="29"/>
      <c r="AB19" s="29"/>
      <c r="AMG19"/>
    </row>
    <row r="20" spans="1:1021" ht="30" customHeight="1" x14ac:dyDescent="0.25">
      <c r="A20" s="75"/>
      <c r="B20" s="70"/>
      <c r="C20" s="71"/>
      <c r="D20" s="70"/>
      <c r="E20" s="69"/>
      <c r="F20" s="68"/>
      <c r="G20" s="104" t="s">
        <v>137</v>
      </c>
      <c r="H20" s="105" t="s">
        <v>138</v>
      </c>
      <c r="I20" s="106"/>
      <c r="J20" s="107">
        <v>5.49</v>
      </c>
      <c r="K20" s="58">
        <f>ROUND((J20-(J20*10/110)),2)</f>
        <v>4.99</v>
      </c>
      <c r="L20" s="30">
        <v>3.64</v>
      </c>
      <c r="M20" s="31"/>
      <c r="N20" s="32"/>
      <c r="O20" s="33"/>
      <c r="P20" s="33"/>
      <c r="Q20" s="55">
        <f>ROUND((O20-(O20*10/110)),2)</f>
        <v>0</v>
      </c>
      <c r="R20" s="17">
        <f>P20*Q20</f>
        <v>0</v>
      </c>
      <c r="S20" s="77"/>
      <c r="T20" s="81"/>
      <c r="U20" s="77"/>
      <c r="V20" s="81"/>
      <c r="W20" s="81"/>
      <c r="X20" s="83"/>
      <c r="Y20" s="136"/>
      <c r="Z20" s="29"/>
      <c r="AA20" s="29"/>
      <c r="AB20" s="29"/>
      <c r="AMG20"/>
    </row>
    <row r="21" spans="1:1021" ht="30" customHeight="1" x14ac:dyDescent="0.25">
      <c r="A21" s="75"/>
      <c r="B21" s="70"/>
      <c r="C21" s="71"/>
      <c r="D21" s="70"/>
      <c r="E21" s="69"/>
      <c r="F21" s="68"/>
      <c r="G21" s="104" t="s">
        <v>139</v>
      </c>
      <c r="H21" s="105" t="s">
        <v>140</v>
      </c>
      <c r="I21" s="106"/>
      <c r="J21" s="107">
        <v>5.64</v>
      </c>
      <c r="K21" s="58">
        <f>ROUND((J21-(J21*10/110)),2)</f>
        <v>5.13</v>
      </c>
      <c r="L21" s="30"/>
      <c r="M21" s="31"/>
      <c r="N21" s="32"/>
      <c r="O21" s="33"/>
      <c r="P21" s="33"/>
      <c r="Q21" s="55"/>
      <c r="R21" s="17"/>
      <c r="S21" s="77"/>
      <c r="T21" s="81"/>
      <c r="U21" s="77"/>
      <c r="V21" s="81"/>
      <c r="W21" s="81"/>
      <c r="X21" s="83"/>
      <c r="Y21" s="136"/>
      <c r="Z21" s="29"/>
      <c r="AA21" s="29"/>
      <c r="AB21" s="29"/>
      <c r="AMG21"/>
    </row>
    <row r="22" spans="1:1021" ht="30" customHeight="1" x14ac:dyDescent="0.25">
      <c r="A22" s="75"/>
      <c r="B22" s="70"/>
      <c r="C22" s="71"/>
      <c r="D22" s="70"/>
      <c r="E22" s="70"/>
      <c r="F22" s="68"/>
      <c r="G22" s="110"/>
      <c r="H22" s="105"/>
      <c r="I22" s="107"/>
      <c r="J22" s="107"/>
      <c r="K22" s="58"/>
      <c r="L22" s="30"/>
      <c r="M22" s="31"/>
      <c r="N22" s="34"/>
      <c r="O22" s="33"/>
      <c r="P22" s="33"/>
      <c r="Q22" s="55"/>
      <c r="R22" s="17"/>
      <c r="S22" s="77"/>
      <c r="T22" s="81"/>
      <c r="U22" s="77"/>
      <c r="V22" s="81"/>
      <c r="W22" s="81"/>
      <c r="X22" s="83"/>
      <c r="Y22" s="136"/>
      <c r="Z22" s="29"/>
      <c r="AA22" s="29"/>
      <c r="AB22" s="29"/>
      <c r="AMG22"/>
    </row>
    <row r="23" spans="1:1021" ht="30" customHeight="1" x14ac:dyDescent="0.25">
      <c r="A23" s="75"/>
      <c r="B23" s="70"/>
      <c r="C23" s="71"/>
      <c r="D23" s="70"/>
      <c r="E23" s="70"/>
      <c r="F23" s="68"/>
      <c r="G23" s="110" t="s">
        <v>26</v>
      </c>
      <c r="H23" s="111"/>
      <c r="I23" s="112" t="s">
        <v>36</v>
      </c>
      <c r="J23" s="113">
        <v>4.5999999999999996</v>
      </c>
      <c r="K23" s="58">
        <f>ROUND((J23-(J23*10/110)),3)</f>
        <v>4.1820000000000004</v>
      </c>
      <c r="L23" s="35"/>
      <c r="M23" s="36"/>
      <c r="N23" s="34"/>
      <c r="O23" s="38"/>
      <c r="P23" s="33"/>
      <c r="Q23" s="55"/>
      <c r="R23" s="17"/>
      <c r="S23" s="77"/>
      <c r="T23" s="81"/>
      <c r="U23" s="77"/>
      <c r="V23" s="81"/>
      <c r="W23" s="81"/>
      <c r="X23" s="83"/>
      <c r="Y23" s="136"/>
      <c r="Z23" s="29"/>
      <c r="AA23" s="29"/>
      <c r="AB23" s="29"/>
      <c r="AMG23"/>
    </row>
    <row r="24" spans="1:1021" ht="30" customHeight="1" x14ac:dyDescent="0.25">
      <c r="A24" s="76"/>
      <c r="B24" s="70"/>
      <c r="C24" s="71"/>
      <c r="D24" s="70"/>
      <c r="E24" s="70"/>
      <c r="F24" s="68"/>
      <c r="G24" s="110"/>
      <c r="H24" s="111"/>
      <c r="I24" s="112"/>
      <c r="J24" s="116"/>
      <c r="K24" s="40"/>
      <c r="L24" s="41"/>
      <c r="M24" s="42"/>
      <c r="N24" s="39"/>
      <c r="O24" s="38"/>
      <c r="P24" s="43"/>
      <c r="Q24" s="55"/>
      <c r="R24" s="17"/>
      <c r="S24" s="78"/>
      <c r="T24" s="82"/>
      <c r="U24" s="78"/>
      <c r="V24" s="82"/>
      <c r="W24" s="82"/>
      <c r="X24" s="84"/>
      <c r="Y24" s="137"/>
      <c r="Z24" s="29"/>
      <c r="AA24" s="29"/>
      <c r="AB24" s="29"/>
      <c r="AMG24"/>
    </row>
    <row r="25" spans="1:1021" ht="30" customHeight="1" x14ac:dyDescent="0.25">
      <c r="A25" s="44"/>
      <c r="B25" s="59"/>
      <c r="C25" s="59"/>
      <c r="D25" s="59"/>
      <c r="E25" s="44"/>
      <c r="F25" s="44"/>
      <c r="G25" s="79"/>
      <c r="H25" s="80"/>
      <c r="I25" s="54"/>
      <c r="J25" s="45"/>
      <c r="K25" s="47">
        <f>IFERROR(SMALL(K20:K24,COUNTIF(K20:K24,0)+1),0)</f>
        <v>4.1820000000000004</v>
      </c>
      <c r="L25" s="45">
        <f>IFERROR(SMALL(L20:L20,COUNTIF(L20:L20,0)+1),0)</f>
        <v>3.64</v>
      </c>
      <c r="M25" s="48"/>
      <c r="N25" s="48"/>
      <c r="O25" s="49"/>
      <c r="P25" s="49"/>
      <c r="Q25" s="45"/>
      <c r="R25" s="60">
        <f>IFERROR((R20+#REF!+#REF!+R23+R24)/(P20+#REF!+#REF!+P23+P24),0)</f>
        <v>0</v>
      </c>
      <c r="S25" s="45">
        <f>IFERROR((SMALL(K25:R25,COUNTIF(K25:R25,0)+1)),0)</f>
        <v>3.64</v>
      </c>
      <c r="T25" s="45">
        <f>T19</f>
        <v>0</v>
      </c>
      <c r="U25" s="133">
        <f>ROUND((S25+(S25*W25)+((S25+(S25*W25))*V25)),2)</f>
        <v>4</v>
      </c>
      <c r="V25" s="38">
        <v>0.1</v>
      </c>
      <c r="W25" s="38"/>
      <c r="X25" s="50">
        <f>IFERROR((SMALL(T25:U25,COUNTIF(T25:U25,0)+1)),0)</f>
        <v>4</v>
      </c>
      <c r="Y25" s="134">
        <f>X25*F19</f>
        <v>800</v>
      </c>
      <c r="Z25" s="52"/>
      <c r="AA25" s="53"/>
      <c r="AB25" s="29"/>
      <c r="AMG25"/>
    </row>
    <row r="26" spans="1:1021" ht="30" customHeight="1" x14ac:dyDescent="0.25">
      <c r="A26" s="69">
        <v>4</v>
      </c>
      <c r="B26" s="85" t="s">
        <v>50</v>
      </c>
      <c r="C26" s="85" t="s">
        <v>628</v>
      </c>
      <c r="D26" s="85" t="s">
        <v>37</v>
      </c>
      <c r="E26" s="69" t="s">
        <v>33</v>
      </c>
      <c r="F26" s="68">
        <v>800</v>
      </c>
      <c r="G26" s="23" t="s">
        <v>17</v>
      </c>
      <c r="H26" s="23" t="s">
        <v>18</v>
      </c>
      <c r="I26" s="23" t="s">
        <v>19</v>
      </c>
      <c r="J26" s="24" t="s">
        <v>20</v>
      </c>
      <c r="K26" s="25" t="s">
        <v>21</v>
      </c>
      <c r="L26" s="26" t="s">
        <v>22</v>
      </c>
      <c r="M26" s="27" t="s">
        <v>23</v>
      </c>
      <c r="N26" s="23" t="s">
        <v>18</v>
      </c>
      <c r="O26" s="28" t="s">
        <v>20</v>
      </c>
      <c r="P26" s="24" t="s">
        <v>7</v>
      </c>
      <c r="Q26" s="24" t="s">
        <v>24</v>
      </c>
      <c r="R26" s="25" t="s">
        <v>25</v>
      </c>
      <c r="S26" s="62"/>
      <c r="T26" s="63"/>
      <c r="U26" s="62"/>
      <c r="V26" s="63"/>
      <c r="W26" s="63"/>
      <c r="X26" s="66"/>
      <c r="Y26" s="135"/>
      <c r="Z26" s="29"/>
      <c r="AA26" s="29"/>
      <c r="AB26" s="29"/>
      <c r="AMG26"/>
    </row>
    <row r="27" spans="1:1021" ht="30" customHeight="1" x14ac:dyDescent="0.25">
      <c r="A27" s="69"/>
      <c r="B27" s="85"/>
      <c r="C27" s="85"/>
      <c r="D27" s="85"/>
      <c r="E27" s="69"/>
      <c r="F27" s="68"/>
      <c r="G27" s="104" t="s">
        <v>525</v>
      </c>
      <c r="H27" s="127" t="s">
        <v>526</v>
      </c>
      <c r="I27" s="106"/>
      <c r="J27" s="128">
        <v>3.93</v>
      </c>
      <c r="K27" s="129">
        <f>ROUND((J27-(J27*10/110)),2)</f>
        <v>3.57</v>
      </c>
      <c r="L27" s="30">
        <v>0.21</v>
      </c>
      <c r="M27" s="31"/>
      <c r="N27" s="32"/>
      <c r="O27" s="33"/>
      <c r="P27" s="33"/>
      <c r="Q27" s="55">
        <f>ROUND((O27-(O27*10/110)),2)</f>
        <v>0</v>
      </c>
      <c r="R27" s="17">
        <f>P27*Q27</f>
        <v>0</v>
      </c>
      <c r="S27" s="62"/>
      <c r="T27" s="63"/>
      <c r="U27" s="62"/>
      <c r="V27" s="63"/>
      <c r="W27" s="63"/>
      <c r="X27" s="66"/>
      <c r="Y27" s="135"/>
      <c r="Z27" s="29"/>
      <c r="AA27" s="29"/>
      <c r="AB27" s="29"/>
      <c r="AMG27"/>
    </row>
    <row r="28" spans="1:1021" ht="30" customHeight="1" x14ac:dyDescent="0.25">
      <c r="A28" s="69"/>
      <c r="B28" s="85"/>
      <c r="C28" s="85"/>
      <c r="D28" s="85"/>
      <c r="E28" s="69"/>
      <c r="F28" s="68"/>
      <c r="G28" s="104" t="s">
        <v>527</v>
      </c>
      <c r="H28" s="105" t="s">
        <v>528</v>
      </c>
      <c r="I28" s="112"/>
      <c r="J28" s="130">
        <v>4.0039999999999996</v>
      </c>
      <c r="K28" s="129">
        <f>ROUND((J28-(J28*10/110)),2)</f>
        <v>3.64</v>
      </c>
      <c r="L28" s="30"/>
      <c r="M28" s="31"/>
      <c r="N28" s="34"/>
      <c r="O28" s="33"/>
      <c r="P28" s="33"/>
      <c r="Q28" s="55"/>
      <c r="R28" s="17"/>
      <c r="S28" s="62"/>
      <c r="T28" s="63"/>
      <c r="U28" s="62"/>
      <c r="V28" s="63"/>
      <c r="W28" s="63"/>
      <c r="X28" s="66"/>
      <c r="Y28" s="135"/>
      <c r="Z28" s="29"/>
      <c r="AA28" s="29"/>
      <c r="AB28" s="29"/>
      <c r="AMG28"/>
    </row>
    <row r="29" spans="1:1021" ht="30" customHeight="1" x14ac:dyDescent="0.25">
      <c r="A29" s="69"/>
      <c r="B29" s="85"/>
      <c r="C29" s="85"/>
      <c r="D29" s="85"/>
      <c r="E29" s="70"/>
      <c r="F29" s="68"/>
      <c r="G29" s="110"/>
      <c r="H29" s="111"/>
      <c r="I29" s="112"/>
      <c r="J29" s="128"/>
      <c r="K29" s="129"/>
      <c r="L29" s="35"/>
      <c r="M29" s="36"/>
      <c r="N29" s="34"/>
      <c r="O29" s="38"/>
      <c r="P29" s="33"/>
      <c r="Q29" s="55"/>
      <c r="R29" s="17"/>
      <c r="S29" s="62"/>
      <c r="T29" s="62"/>
      <c r="U29" s="62"/>
      <c r="V29" s="62"/>
      <c r="W29" s="62"/>
      <c r="X29" s="62"/>
      <c r="Y29" s="62"/>
      <c r="Z29" s="29"/>
      <c r="AA29" s="29"/>
      <c r="AB29" s="29"/>
      <c r="AMG29"/>
    </row>
    <row r="30" spans="1:1021" ht="30" customHeight="1" x14ac:dyDescent="0.25">
      <c r="A30" s="69"/>
      <c r="B30" s="85"/>
      <c r="C30" s="85"/>
      <c r="D30" s="85"/>
      <c r="E30" s="70"/>
      <c r="F30" s="68"/>
      <c r="G30" s="110" t="s">
        <v>26</v>
      </c>
      <c r="H30" s="111"/>
      <c r="I30" s="112" t="s">
        <v>38</v>
      </c>
      <c r="J30" s="128">
        <v>2</v>
      </c>
      <c r="K30" s="108">
        <f>ROUND((J30-(J30*10/110)),2)</f>
        <v>1.82</v>
      </c>
      <c r="L30" s="41"/>
      <c r="M30" s="42"/>
      <c r="N30" s="39"/>
      <c r="O30" s="38"/>
      <c r="P30" s="43"/>
      <c r="Q30" s="55"/>
      <c r="R30" s="17"/>
      <c r="S30" s="62"/>
      <c r="T30" s="62"/>
      <c r="U30" s="62"/>
      <c r="V30" s="62"/>
      <c r="W30" s="62"/>
      <c r="X30" s="62"/>
      <c r="Y30" s="62"/>
      <c r="Z30" s="29"/>
      <c r="AA30" s="29"/>
      <c r="AB30" s="29"/>
      <c r="AMG30"/>
    </row>
    <row r="31" spans="1:1021" ht="30" customHeight="1" x14ac:dyDescent="0.25">
      <c r="A31" s="44"/>
      <c r="B31" s="59"/>
      <c r="C31" s="59"/>
      <c r="D31" s="59"/>
      <c r="E31" s="44"/>
      <c r="F31" s="44"/>
      <c r="G31" s="64"/>
      <c r="H31" s="64"/>
      <c r="I31" s="54"/>
      <c r="J31" s="45"/>
      <c r="K31" s="47">
        <f>IFERROR(SMALL(K27:K30,COUNTIF(K27:K30,0)+1),0)</f>
        <v>1.82</v>
      </c>
      <c r="L31" s="45">
        <f>IFERROR(SMALL(L27:L28,COUNTIF(L27:L28,0)+1),0)</f>
        <v>0.21</v>
      </c>
      <c r="M31" s="48"/>
      <c r="N31" s="48"/>
      <c r="O31" s="49"/>
      <c r="P31" s="49"/>
      <c r="Q31" s="45"/>
      <c r="R31" s="60">
        <f>IFERROR((R27+R28+#REF!+R29+R30)/(P27+P28+#REF!+P29+P30),0)</f>
        <v>0</v>
      </c>
      <c r="S31" s="45">
        <f>IFERROR((SMALL(K31:R31,COUNTIF(K31:R31,0)+1)),0)</f>
        <v>0.21</v>
      </c>
      <c r="T31" s="45">
        <f>T26</f>
        <v>0</v>
      </c>
      <c r="U31" s="133">
        <f>ROUND((S31+(S31*W31)+((S31+(S31*W31))*V31)),2)</f>
        <v>0.23</v>
      </c>
      <c r="V31" s="38">
        <v>0.1</v>
      </c>
      <c r="W31" s="38"/>
      <c r="X31" s="50">
        <f>IFERROR((SMALL(T31:U31,COUNTIF(T31:U31,0)+1)),0)</f>
        <v>0.23</v>
      </c>
      <c r="Y31" s="134">
        <f>X31*F26</f>
        <v>184</v>
      </c>
      <c r="Z31" s="52"/>
      <c r="AA31" s="53"/>
      <c r="AB31" s="29"/>
      <c r="AMG31"/>
    </row>
    <row r="32" spans="1:1021" ht="46.5" customHeight="1" x14ac:dyDescent="0.25">
      <c r="A32" s="69">
        <v>5</v>
      </c>
      <c r="B32" s="85" t="s">
        <v>51</v>
      </c>
      <c r="C32" s="85" t="s">
        <v>39</v>
      </c>
      <c r="D32" s="85" t="s">
        <v>40</v>
      </c>
      <c r="E32" s="69" t="s">
        <v>27</v>
      </c>
      <c r="F32" s="68">
        <v>1500</v>
      </c>
      <c r="G32" s="61" t="s">
        <v>17</v>
      </c>
      <c r="H32" s="61" t="s">
        <v>18</v>
      </c>
      <c r="I32" s="23" t="s">
        <v>19</v>
      </c>
      <c r="J32" s="24" t="s">
        <v>20</v>
      </c>
      <c r="K32" s="25" t="s">
        <v>21</v>
      </c>
      <c r="L32" s="26" t="s">
        <v>22</v>
      </c>
      <c r="M32" s="27" t="s">
        <v>23</v>
      </c>
      <c r="N32" s="23" t="s">
        <v>18</v>
      </c>
      <c r="O32" s="28" t="s">
        <v>20</v>
      </c>
      <c r="P32" s="24" t="s">
        <v>7</v>
      </c>
      <c r="Q32" s="24" t="s">
        <v>24</v>
      </c>
      <c r="R32" s="25" t="s">
        <v>25</v>
      </c>
      <c r="S32" s="62"/>
      <c r="T32" s="63"/>
      <c r="U32" s="62"/>
      <c r="V32" s="63"/>
      <c r="W32" s="63"/>
      <c r="X32" s="66"/>
      <c r="Y32" s="135"/>
      <c r="Z32" s="29"/>
      <c r="AA32" s="29"/>
      <c r="AB32" s="29"/>
      <c r="AMG32"/>
    </row>
    <row r="33" spans="1:1021" ht="30" customHeight="1" x14ac:dyDescent="0.25">
      <c r="A33" s="69"/>
      <c r="B33" s="85"/>
      <c r="C33" s="85"/>
      <c r="D33" s="85"/>
      <c r="E33" s="69"/>
      <c r="F33" s="68"/>
      <c r="G33" s="104" t="s">
        <v>529</v>
      </c>
      <c r="H33" s="105" t="s">
        <v>530</v>
      </c>
      <c r="I33" s="106"/>
      <c r="J33" s="131">
        <v>1.3233330000000001</v>
      </c>
      <c r="K33" s="58">
        <f>ROUND((J33-(J33*10/110)),2)</f>
        <v>1.2</v>
      </c>
      <c r="L33" s="30">
        <v>0</v>
      </c>
      <c r="M33" s="31"/>
      <c r="N33" s="32"/>
      <c r="O33" s="33"/>
      <c r="P33" s="33"/>
      <c r="Q33" s="55">
        <f>ROUND((O33-(O33*10/110)),2)</f>
        <v>0</v>
      </c>
      <c r="R33" s="17">
        <f>P33*Q33</f>
        <v>0</v>
      </c>
      <c r="S33" s="62"/>
      <c r="T33" s="63"/>
      <c r="U33" s="62"/>
      <c r="V33" s="63"/>
      <c r="W33" s="63"/>
      <c r="X33" s="66"/>
      <c r="Y33" s="135"/>
      <c r="Z33" s="29"/>
      <c r="AA33" s="29"/>
      <c r="AB33" s="29"/>
      <c r="AMG33"/>
    </row>
    <row r="34" spans="1:1021" ht="30" customHeight="1" x14ac:dyDescent="0.25">
      <c r="A34" s="69"/>
      <c r="B34" s="85"/>
      <c r="C34" s="85"/>
      <c r="D34" s="85"/>
      <c r="E34" s="69"/>
      <c r="F34" s="68"/>
      <c r="G34" s="104" t="s">
        <v>531</v>
      </c>
      <c r="H34" s="105" t="s">
        <v>532</v>
      </c>
      <c r="I34" s="106"/>
      <c r="J34" s="130">
        <v>1.1759999999999999</v>
      </c>
      <c r="K34" s="58">
        <f>ROUND((J34-(J34*10/110)),2)</f>
        <v>1.07</v>
      </c>
      <c r="L34" s="30"/>
      <c r="M34" s="31"/>
      <c r="N34" s="32"/>
      <c r="O34" s="33"/>
      <c r="P34" s="33"/>
      <c r="Q34" s="55"/>
      <c r="R34" s="17"/>
      <c r="S34" s="62"/>
      <c r="T34" s="63"/>
      <c r="U34" s="62"/>
      <c r="V34" s="63"/>
      <c r="W34" s="63"/>
      <c r="X34" s="66"/>
      <c r="Y34" s="135"/>
      <c r="Z34" s="29"/>
      <c r="AA34" s="29"/>
      <c r="AB34" s="29"/>
      <c r="AMG34"/>
    </row>
    <row r="35" spans="1:1021" ht="30" customHeight="1" x14ac:dyDescent="0.25">
      <c r="A35" s="69"/>
      <c r="B35" s="85"/>
      <c r="C35" s="85"/>
      <c r="D35" s="85"/>
      <c r="E35" s="69"/>
      <c r="F35" s="68"/>
      <c r="G35" s="110"/>
      <c r="H35" s="105"/>
      <c r="I35" s="112"/>
      <c r="J35" s="128"/>
      <c r="K35" s="58"/>
      <c r="L35" s="30"/>
      <c r="M35" s="31"/>
      <c r="N35" s="34"/>
      <c r="O35" s="33"/>
      <c r="P35" s="33"/>
      <c r="Q35" s="55"/>
      <c r="R35" s="17"/>
      <c r="S35" s="62"/>
      <c r="T35" s="63"/>
      <c r="U35" s="62"/>
      <c r="V35" s="63"/>
      <c r="W35" s="63"/>
      <c r="X35" s="66"/>
      <c r="Y35" s="135"/>
      <c r="Z35" s="29"/>
      <c r="AA35" s="29"/>
      <c r="AB35" s="29"/>
      <c r="AMG35"/>
    </row>
    <row r="36" spans="1:1021" ht="30" customHeight="1" x14ac:dyDescent="0.25">
      <c r="A36" s="69"/>
      <c r="B36" s="85"/>
      <c r="C36" s="85"/>
      <c r="D36" s="85"/>
      <c r="E36" s="70"/>
      <c r="F36" s="68"/>
      <c r="G36" s="110" t="s">
        <v>26</v>
      </c>
      <c r="H36" s="105"/>
      <c r="I36" s="112" t="s">
        <v>41</v>
      </c>
      <c r="J36" s="128">
        <v>1</v>
      </c>
      <c r="K36" s="58">
        <f>ROUND((J36-(J36*10/110)),3)</f>
        <v>0.90900000000000003</v>
      </c>
      <c r="L36" s="35"/>
      <c r="M36" s="36"/>
      <c r="N36" s="34"/>
      <c r="O36" s="38"/>
      <c r="P36" s="33"/>
      <c r="Q36" s="55"/>
      <c r="R36" s="17"/>
      <c r="S36" s="62"/>
      <c r="T36" s="62"/>
      <c r="U36" s="62"/>
      <c r="V36" s="62"/>
      <c r="W36" s="62"/>
      <c r="X36" s="62"/>
      <c r="Y36" s="62"/>
      <c r="Z36" s="29"/>
      <c r="AA36" s="29"/>
      <c r="AB36" s="29"/>
      <c r="AMG36"/>
    </row>
    <row r="37" spans="1:1021" ht="30" customHeight="1" x14ac:dyDescent="0.25">
      <c r="A37" s="69"/>
      <c r="B37" s="85"/>
      <c r="C37" s="85"/>
      <c r="D37" s="85"/>
      <c r="E37" s="70"/>
      <c r="F37" s="68"/>
      <c r="G37" s="110"/>
      <c r="H37" s="132"/>
      <c r="I37" s="112"/>
      <c r="J37" s="128"/>
      <c r="K37" s="40"/>
      <c r="L37" s="41"/>
      <c r="M37" s="42"/>
      <c r="N37" s="39"/>
      <c r="O37" s="38"/>
      <c r="P37" s="43"/>
      <c r="Q37" s="55"/>
      <c r="R37" s="17"/>
      <c r="S37" s="62"/>
      <c r="T37" s="62"/>
      <c r="U37" s="62"/>
      <c r="V37" s="62"/>
      <c r="W37" s="62"/>
      <c r="X37" s="62"/>
      <c r="Y37" s="62"/>
      <c r="Z37" s="29"/>
      <c r="AA37" s="29"/>
      <c r="AB37" s="29"/>
      <c r="AMG37"/>
    </row>
    <row r="38" spans="1:1021" ht="30" customHeight="1" x14ac:dyDescent="0.25">
      <c r="A38" s="44"/>
      <c r="B38" s="59"/>
      <c r="C38" s="59"/>
      <c r="D38" s="59"/>
      <c r="E38" s="44"/>
      <c r="F38" s="44"/>
      <c r="G38" s="64"/>
      <c r="H38" s="64"/>
      <c r="I38" s="54"/>
      <c r="J38" s="45"/>
      <c r="K38" s="47">
        <f>IFERROR(SMALL(K33:K37,COUNTIF(K33:K37,0)+1),0)</f>
        <v>0.90900000000000003</v>
      </c>
      <c r="L38" s="45">
        <f>IFERROR(SMALL(L33:L35,COUNTIF(L33:L35,0)+1),0)</f>
        <v>0</v>
      </c>
      <c r="M38" s="48"/>
      <c r="N38" s="48"/>
      <c r="O38" s="49"/>
      <c r="P38" s="49"/>
      <c r="Q38" s="45"/>
      <c r="R38" s="60">
        <f>IFERROR((R33+R35+#REF!+R36+R37)/(P33+P35+#REF!+P36+P37),0)</f>
        <v>0</v>
      </c>
      <c r="S38" s="45">
        <f>IFERROR((SMALL(K38:R38,COUNTIF(K38:R38,0)+1)),0)</f>
        <v>0.90900000000000003</v>
      </c>
      <c r="T38" s="45">
        <f>T32</f>
        <v>0</v>
      </c>
      <c r="U38" s="133">
        <f>ROUND((S38+(S38*W38)+((S38+(S38*W38))*V38)),2)</f>
        <v>1</v>
      </c>
      <c r="V38" s="38">
        <v>0.1</v>
      </c>
      <c r="W38" s="38"/>
      <c r="X38" s="50">
        <f>IFERROR((SMALL(T38:U38,COUNTIF(T38:U38,0)+1)),0)</f>
        <v>1</v>
      </c>
      <c r="Y38" s="134">
        <f>X38*F32</f>
        <v>1500</v>
      </c>
      <c r="Z38" s="52"/>
      <c r="AA38" s="53"/>
      <c r="AB38" s="29"/>
      <c r="AMG38"/>
    </row>
    <row r="39" spans="1:1021" ht="30" customHeight="1" x14ac:dyDescent="0.25">
      <c r="A39" s="69">
        <v>6</v>
      </c>
      <c r="B39" s="70" t="s">
        <v>52</v>
      </c>
      <c r="C39" s="71" t="s">
        <v>622</v>
      </c>
      <c r="D39" s="70" t="s">
        <v>42</v>
      </c>
      <c r="E39" s="69" t="s">
        <v>27</v>
      </c>
      <c r="F39" s="68">
        <v>2000</v>
      </c>
      <c r="G39" s="23" t="s">
        <v>17</v>
      </c>
      <c r="H39" s="23" t="s">
        <v>18</v>
      </c>
      <c r="I39" s="23" t="s">
        <v>19</v>
      </c>
      <c r="J39" s="24" t="s">
        <v>20</v>
      </c>
      <c r="K39" s="25" t="s">
        <v>43</v>
      </c>
      <c r="L39" s="26" t="s">
        <v>22</v>
      </c>
      <c r="M39" s="27" t="s">
        <v>23</v>
      </c>
      <c r="N39" s="23" t="s">
        <v>18</v>
      </c>
      <c r="O39" s="28" t="s">
        <v>20</v>
      </c>
      <c r="P39" s="24" t="s">
        <v>7</v>
      </c>
      <c r="Q39" s="24" t="s">
        <v>44</v>
      </c>
      <c r="R39" s="25" t="s">
        <v>25</v>
      </c>
      <c r="S39" s="62"/>
      <c r="T39" s="63"/>
      <c r="U39" s="62"/>
      <c r="V39" s="63"/>
      <c r="W39" s="63"/>
      <c r="X39" s="66"/>
      <c r="Y39" s="135"/>
      <c r="Z39" s="29"/>
      <c r="AA39" s="29"/>
      <c r="AB39" s="29"/>
      <c r="AC39" s="29"/>
    </row>
    <row r="40" spans="1:1021" ht="30" customHeight="1" x14ac:dyDescent="0.25">
      <c r="A40" s="69"/>
      <c r="B40" s="70"/>
      <c r="C40" s="71"/>
      <c r="D40" s="70"/>
      <c r="E40" s="69"/>
      <c r="F40" s="68"/>
      <c r="G40" s="104" t="s">
        <v>623</v>
      </c>
      <c r="H40" s="105" t="s">
        <v>624</v>
      </c>
      <c r="I40" s="106"/>
      <c r="J40" s="109">
        <v>7.3369999999999997</v>
      </c>
      <c r="K40" s="57">
        <f>ROUND((J40-(J40*10/110)),2)</f>
        <v>6.67</v>
      </c>
      <c r="L40" s="30">
        <v>1.47</v>
      </c>
      <c r="M40" s="31"/>
      <c r="N40" s="32"/>
      <c r="O40" s="33"/>
      <c r="P40" s="33"/>
      <c r="Q40" s="57">
        <f>ROUND((O40-(O40*10/110)),2)</f>
        <v>0</v>
      </c>
      <c r="R40" s="17">
        <f>P40*Q40</f>
        <v>0</v>
      </c>
      <c r="S40" s="62"/>
      <c r="T40" s="63"/>
      <c r="U40" s="62"/>
      <c r="V40" s="63"/>
      <c r="W40" s="63"/>
      <c r="X40" s="66"/>
      <c r="Y40" s="135"/>
      <c r="Z40" s="29"/>
      <c r="AA40" s="29"/>
      <c r="AB40" s="29"/>
      <c r="AC40" s="29"/>
    </row>
    <row r="41" spans="1:1021" ht="30" customHeight="1" x14ac:dyDescent="0.25">
      <c r="A41" s="69"/>
      <c r="B41" s="70"/>
      <c r="C41" s="71"/>
      <c r="D41" s="70"/>
      <c r="E41" s="69"/>
      <c r="F41" s="68"/>
      <c r="G41" s="104" t="s">
        <v>625</v>
      </c>
      <c r="H41" s="105" t="s">
        <v>626</v>
      </c>
      <c r="I41" s="106"/>
      <c r="J41" s="107">
        <v>7.13</v>
      </c>
      <c r="K41" s="57">
        <f>ROUND((J41-(J41*10/110)),2)</f>
        <v>6.48</v>
      </c>
      <c r="L41" s="30"/>
      <c r="M41" s="31"/>
      <c r="N41" s="34"/>
      <c r="O41" s="33"/>
      <c r="P41" s="33"/>
      <c r="Q41" s="57"/>
      <c r="R41" s="17"/>
      <c r="S41" s="62"/>
      <c r="T41" s="63"/>
      <c r="U41" s="62"/>
      <c r="V41" s="63"/>
      <c r="W41" s="63"/>
      <c r="X41" s="66"/>
      <c r="Y41" s="135"/>
      <c r="Z41" s="29"/>
      <c r="AA41" s="29"/>
      <c r="AB41" s="29"/>
      <c r="AC41" s="29"/>
    </row>
    <row r="42" spans="1:1021" ht="30" customHeight="1" x14ac:dyDescent="0.25">
      <c r="A42" s="69"/>
      <c r="B42" s="70"/>
      <c r="C42" s="71"/>
      <c r="D42" s="70"/>
      <c r="E42" s="70"/>
      <c r="F42" s="68"/>
      <c r="G42" s="110"/>
      <c r="H42" s="111"/>
      <c r="I42" s="112"/>
      <c r="J42" s="113"/>
      <c r="K42" s="57"/>
      <c r="L42" s="35"/>
      <c r="M42" s="36"/>
      <c r="N42" s="34"/>
      <c r="O42" s="38"/>
      <c r="P42" s="33"/>
      <c r="Q42" s="57"/>
      <c r="R42" s="17"/>
      <c r="S42" s="62"/>
      <c r="T42" s="62"/>
      <c r="U42" s="62"/>
      <c r="V42" s="62"/>
      <c r="W42" s="62"/>
      <c r="X42" s="62"/>
      <c r="Y42" s="62"/>
      <c r="Z42" s="29"/>
      <c r="AA42" s="29"/>
      <c r="AB42" s="29"/>
      <c r="AC42" s="29"/>
    </row>
    <row r="43" spans="1:1021" ht="30" customHeight="1" x14ac:dyDescent="0.25">
      <c r="A43" s="69"/>
      <c r="B43" s="70"/>
      <c r="C43" s="71"/>
      <c r="D43" s="70"/>
      <c r="E43" s="70"/>
      <c r="F43" s="68"/>
      <c r="G43" s="110" t="s">
        <v>26</v>
      </c>
      <c r="H43" s="111"/>
      <c r="I43" s="112" t="s">
        <v>45</v>
      </c>
      <c r="J43" s="113">
        <v>7.1</v>
      </c>
      <c r="K43" s="57">
        <f t="shared" ref="K43" si="2">ROUND((J43-(J43*10/110)),2)</f>
        <v>6.45</v>
      </c>
      <c r="L43" s="35"/>
      <c r="M43" s="36"/>
      <c r="N43" s="34"/>
      <c r="O43" s="38"/>
      <c r="P43" s="33"/>
      <c r="Q43" s="57"/>
      <c r="R43" s="17"/>
      <c r="S43" s="62"/>
      <c r="T43" s="62"/>
      <c r="U43" s="62"/>
      <c r="V43" s="62"/>
      <c r="W43" s="62"/>
      <c r="X43" s="62"/>
      <c r="Y43" s="62"/>
      <c r="Z43" s="29"/>
      <c r="AA43" s="29"/>
      <c r="AB43" s="29"/>
      <c r="AC43" s="29"/>
    </row>
    <row r="44" spans="1:1021" ht="30" customHeight="1" x14ac:dyDescent="0.25">
      <c r="A44" s="69"/>
      <c r="B44" s="70"/>
      <c r="C44" s="71"/>
      <c r="D44" s="70"/>
      <c r="E44" s="70"/>
      <c r="F44" s="68"/>
      <c r="G44" s="110"/>
      <c r="H44" s="111"/>
      <c r="I44" s="112"/>
      <c r="J44" s="113"/>
      <c r="K44" s="40"/>
      <c r="L44" s="41"/>
      <c r="M44" s="42"/>
      <c r="N44" s="39"/>
      <c r="O44" s="38"/>
      <c r="P44" s="43"/>
      <c r="Q44" s="57"/>
      <c r="R44" s="17"/>
      <c r="S44" s="62"/>
      <c r="T44" s="62"/>
      <c r="U44" s="62"/>
      <c r="V44" s="62"/>
      <c r="W44" s="62"/>
      <c r="X44" s="62"/>
      <c r="Y44" s="62"/>
      <c r="Z44" s="29"/>
      <c r="AA44" s="29"/>
      <c r="AB44" s="29"/>
      <c r="AC44" s="29"/>
    </row>
    <row r="45" spans="1:1021" ht="30" customHeight="1" x14ac:dyDescent="0.25">
      <c r="A45" s="44"/>
      <c r="B45" s="44"/>
      <c r="C45" s="44"/>
      <c r="D45" s="44"/>
      <c r="E45" s="44"/>
      <c r="F45" s="44"/>
      <c r="G45" s="64"/>
      <c r="H45" s="64"/>
      <c r="I45" s="56"/>
      <c r="J45" s="45"/>
      <c r="K45" s="47">
        <f>IFERROR(SMALL(K40:K44,COUNTIF(K40:K44,0)+1),0)</f>
        <v>6.45</v>
      </c>
      <c r="L45" s="45">
        <f>IFERROR(SMALL(L40:L41,COUNTIF(L40:L41,0)+1),0)</f>
        <v>1.47</v>
      </c>
      <c r="M45" s="48"/>
      <c r="N45" s="48"/>
      <c r="O45" s="49"/>
      <c r="P45" s="49"/>
      <c r="Q45" s="45"/>
      <c r="R45" s="60">
        <f>IFERROR((R40+R41+R42+R43+R44)/(P40+P41+P42+P43+P44),0)</f>
        <v>0</v>
      </c>
      <c r="S45" s="45">
        <f>IFERROR((SMALL(K45:R45,COUNTIF(K45:R45,0)+1)),0)</f>
        <v>1.47</v>
      </c>
      <c r="T45" s="45">
        <f>T39</f>
        <v>0</v>
      </c>
      <c r="U45" s="133">
        <f>ROUND((S45+(S45*W45)+((S45+(S45*W45))*V45)),2)</f>
        <v>1.62</v>
      </c>
      <c r="V45" s="38">
        <v>0.1</v>
      </c>
      <c r="W45" s="38"/>
      <c r="X45" s="50">
        <f>IFERROR((SMALL(T45:U45,COUNTIF(T45:U45,0)+1)),0)</f>
        <v>1.62</v>
      </c>
      <c r="Y45" s="134">
        <f>X45*F39</f>
        <v>3240</v>
      </c>
      <c r="Z45" s="51"/>
      <c r="AA45" s="52"/>
      <c r="AB45" s="53"/>
      <c r="AC45" s="29"/>
    </row>
  </sheetData>
  <mergeCells count="88">
    <mergeCell ref="G4:K4"/>
    <mergeCell ref="M4:R4"/>
    <mergeCell ref="G38:H38"/>
    <mergeCell ref="X26:X30"/>
    <mergeCell ref="Y26:Y30"/>
    <mergeCell ref="A32:A37"/>
    <mergeCell ref="B32:B37"/>
    <mergeCell ref="C32:C37"/>
    <mergeCell ref="D32:D37"/>
    <mergeCell ref="E32:E37"/>
    <mergeCell ref="F32:F37"/>
    <mergeCell ref="S32:S37"/>
    <mergeCell ref="T32:T37"/>
    <mergeCell ref="U32:U37"/>
    <mergeCell ref="V32:V37"/>
    <mergeCell ref="W32:W37"/>
    <mergeCell ref="X32:X37"/>
    <mergeCell ref="Y32:Y37"/>
    <mergeCell ref="S26:S30"/>
    <mergeCell ref="T26:T30"/>
    <mergeCell ref="U26:U30"/>
    <mergeCell ref="V26:V30"/>
    <mergeCell ref="W26:W30"/>
    <mergeCell ref="G31:H31"/>
    <mergeCell ref="A26:A30"/>
    <mergeCell ref="B26:B30"/>
    <mergeCell ref="C26:C30"/>
    <mergeCell ref="D26:D30"/>
    <mergeCell ref="E26:E30"/>
    <mergeCell ref="F26:F30"/>
    <mergeCell ref="Y19:Y24"/>
    <mergeCell ref="G25:H25"/>
    <mergeCell ref="T19:T24"/>
    <mergeCell ref="U19:U24"/>
    <mergeCell ref="V19:V24"/>
    <mergeCell ref="W19:W24"/>
    <mergeCell ref="X19:X24"/>
    <mergeCell ref="F19:F24"/>
    <mergeCell ref="S19:S24"/>
    <mergeCell ref="A19:A24"/>
    <mergeCell ref="B19:B24"/>
    <mergeCell ref="C19:C24"/>
    <mergeCell ref="D19:D24"/>
    <mergeCell ref="E19:E24"/>
    <mergeCell ref="W5:W10"/>
    <mergeCell ref="X5:X10"/>
    <mergeCell ref="Y5:Y10"/>
    <mergeCell ref="G11:H11"/>
    <mergeCell ref="B2:K2"/>
    <mergeCell ref="S3:X3"/>
    <mergeCell ref="S5:S10"/>
    <mergeCell ref="T5:T10"/>
    <mergeCell ref="U5:U10"/>
    <mergeCell ref="F5:F10"/>
    <mergeCell ref="B5:B10"/>
    <mergeCell ref="C5:C10"/>
    <mergeCell ref="D5:D10"/>
    <mergeCell ref="F12:F17"/>
    <mergeCell ref="V5:V10"/>
    <mergeCell ref="A12:A17"/>
    <mergeCell ref="B12:B17"/>
    <mergeCell ref="C12:C17"/>
    <mergeCell ref="D12:D17"/>
    <mergeCell ref="E12:E17"/>
    <mergeCell ref="A5:A10"/>
    <mergeCell ref="E5:E10"/>
    <mergeCell ref="Y12:Y17"/>
    <mergeCell ref="G18:H18"/>
    <mergeCell ref="T12:T17"/>
    <mergeCell ref="U12:U17"/>
    <mergeCell ref="V12:V17"/>
    <mergeCell ref="W12:W17"/>
    <mergeCell ref="X12:X17"/>
    <mergeCell ref="S12:S17"/>
    <mergeCell ref="A39:A44"/>
    <mergeCell ref="B39:B44"/>
    <mergeCell ref="C39:C44"/>
    <mergeCell ref="D39:D44"/>
    <mergeCell ref="E39:E44"/>
    <mergeCell ref="X39:X44"/>
    <mergeCell ref="Y39:Y44"/>
    <mergeCell ref="F39:F44"/>
    <mergeCell ref="U39:U44"/>
    <mergeCell ref="S39:S44"/>
    <mergeCell ref="T39:T44"/>
    <mergeCell ref="G45:H45"/>
    <mergeCell ref="V39:V44"/>
    <mergeCell ref="W39:W44"/>
  </mergeCells>
  <hyperlinks>
    <hyperlink ref="G6" r:id="rId1" display="https://zakupki.gov.ru/epz/contract/contractCard/common-info.html?reestrNumber=1701901197926000219"/>
    <hyperlink ref="G7" r:id="rId2" display="https://zakupki.gov.ru/epz/contract/contractCard/common-info.html?reestrNumber=1420500760726000108"/>
    <hyperlink ref="G13" r:id="rId3" display="https://zakupki.gov.ru/epz/contract/contractCard/common-info.html?reestrNumber=2622901840026000461"/>
    <hyperlink ref="G14" r:id="rId4" display="https://zakupki.gov.ru/epz/contract/contractCard/common-info.html?reestrNumber=3741100461426000031"/>
    <hyperlink ref="G20" r:id="rId5" display="https://zakupki.gov.ru/epz/contract/contractCard/common-info.html?reestrNumber=2710702761826000035"/>
    <hyperlink ref="G21" r:id="rId6" display="https://zakupki.gov.ru/epz/contract/contractCard/common-info.html?reestrNumber=2320300308026000104"/>
    <hyperlink ref="G27" r:id="rId7" display="https://zakupki.gov.ru/epz/contract/contractCard/common-info.html?reestrNumber=2641706810826000097"/>
    <hyperlink ref="G28" r:id="rId8" display="https://zakupki.gov.ru/epz/contract/contractCard/common-info.html?reestrNumber=2232007473526000026"/>
    <hyperlink ref="G33" r:id="rId9" display="https://zakupki.gov.ru/epz/contract/contractCard/common-info.html?reestrNumber=2500100753726000280"/>
    <hyperlink ref="G34" r:id="rId10" display="https://zakupki.gov.ru/epz/contract/contractCard/common-info.html?reestrNumber=2504805086626000081"/>
    <hyperlink ref="G40" r:id="rId11" display="https://zakupki.gov.ru/epz/contract/contractCard/common-info.html?reestrNumber=2253900999126000027"/>
    <hyperlink ref="G41" r:id="rId12" display="https://zakupki.gov.ru/epz/contract/contractCard/common-info.html?reestrNumber=2651200070225000254"/>
  </hyperlinks>
  <pageMargins left="0.7" right="0.7" top="0.75" bottom="0.75" header="0.51180555555555496" footer="0.51180555555555496"/>
  <pageSetup paperSize="9" firstPageNumber="0" orientation="portrait" horizontalDpi="300" verticalDpi="30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C10" sqref="C10"/>
    </sheetView>
  </sheetViews>
  <sheetFormatPr defaultRowHeight="15" x14ac:dyDescent="0.25"/>
  <cols>
    <col min="1" max="1" width="13.140625" customWidth="1"/>
    <col min="2" max="2" width="14.140625" customWidth="1"/>
    <col min="3" max="3" width="40.85546875" customWidth="1"/>
    <col min="4" max="4" width="65.85546875" customWidth="1"/>
    <col min="10" max="10" width="13.5703125" customWidth="1"/>
    <col min="12" max="12" width="11.42578125" customWidth="1"/>
  </cols>
  <sheetData>
    <row r="1" spans="1:13" ht="52.5" x14ac:dyDescent="0.25">
      <c r="A1" s="92" t="s">
        <v>53</v>
      </c>
      <c r="B1" s="93" t="s">
        <v>54</v>
      </c>
      <c r="C1" s="93" t="s">
        <v>55</v>
      </c>
      <c r="D1" s="93" t="s">
        <v>56</v>
      </c>
      <c r="E1" s="93" t="s">
        <v>57</v>
      </c>
      <c r="F1" s="93" t="s">
        <v>58</v>
      </c>
      <c r="G1" s="93" t="s">
        <v>59</v>
      </c>
      <c r="H1" s="93" t="s">
        <v>60</v>
      </c>
      <c r="I1" s="93" t="s">
        <v>61</v>
      </c>
      <c r="J1" s="93" t="s">
        <v>62</v>
      </c>
      <c r="K1" s="93" t="s">
        <v>63</v>
      </c>
      <c r="L1" s="94" t="s">
        <v>64</v>
      </c>
      <c r="M1" s="102" t="s">
        <v>85</v>
      </c>
    </row>
    <row r="2" spans="1:13" ht="60" x14ac:dyDescent="0.25">
      <c r="A2" s="95" t="s">
        <v>65</v>
      </c>
      <c r="B2" s="96" t="s">
        <v>65</v>
      </c>
      <c r="C2" s="96" t="s">
        <v>73</v>
      </c>
      <c r="D2" s="96" t="s">
        <v>74</v>
      </c>
      <c r="E2" s="96" t="s">
        <v>68</v>
      </c>
      <c r="F2" s="97">
        <v>10</v>
      </c>
      <c r="G2" s="98">
        <v>40.51</v>
      </c>
      <c r="H2" s="99"/>
      <c r="I2" s="96" t="s">
        <v>75</v>
      </c>
      <c r="J2" s="99" t="s">
        <v>76</v>
      </c>
      <c r="K2" s="100" t="s">
        <v>77</v>
      </c>
      <c r="L2" s="101">
        <v>46070</v>
      </c>
      <c r="M2" s="103">
        <f>G2/F2/1</f>
        <v>4.0510000000000002</v>
      </c>
    </row>
    <row r="3" spans="1:13" ht="60" x14ac:dyDescent="0.25">
      <c r="A3" s="95" t="s">
        <v>65</v>
      </c>
      <c r="B3" s="96" t="s">
        <v>65</v>
      </c>
      <c r="C3" s="96" t="s">
        <v>78</v>
      </c>
      <c r="D3" s="96" t="s">
        <v>74</v>
      </c>
      <c r="E3" s="96" t="s">
        <v>68</v>
      </c>
      <c r="F3" s="97">
        <v>10</v>
      </c>
      <c r="G3" s="98">
        <v>40.51</v>
      </c>
      <c r="H3" s="99"/>
      <c r="I3" s="96" t="s">
        <v>75</v>
      </c>
      <c r="J3" s="99" t="s">
        <v>76</v>
      </c>
      <c r="K3" s="100" t="s">
        <v>79</v>
      </c>
      <c r="L3" s="101">
        <v>46070</v>
      </c>
      <c r="M3" s="103">
        <f>G3/F3/1</f>
        <v>4.0510000000000002</v>
      </c>
    </row>
    <row r="4" spans="1:13" ht="60" x14ac:dyDescent="0.25">
      <c r="A4" s="95" t="s">
        <v>65</v>
      </c>
      <c r="B4" s="96" t="s">
        <v>65</v>
      </c>
      <c r="C4" s="96" t="s">
        <v>73</v>
      </c>
      <c r="D4" s="96" t="s">
        <v>74</v>
      </c>
      <c r="E4" s="96" t="s">
        <v>68</v>
      </c>
      <c r="F4" s="97">
        <v>10</v>
      </c>
      <c r="G4" s="98">
        <v>42.12</v>
      </c>
      <c r="H4" s="99"/>
      <c r="I4" s="96" t="s">
        <v>75</v>
      </c>
      <c r="J4" s="99" t="s">
        <v>83</v>
      </c>
      <c r="K4" s="100" t="s">
        <v>77</v>
      </c>
      <c r="L4" s="101">
        <v>46154</v>
      </c>
      <c r="M4" s="103">
        <f>G4/F4/1</f>
        <v>4.2119999999999997</v>
      </c>
    </row>
    <row r="5" spans="1:13" ht="60" x14ac:dyDescent="0.25">
      <c r="A5" s="95" t="s">
        <v>65</v>
      </c>
      <c r="B5" s="96" t="s">
        <v>65</v>
      </c>
      <c r="C5" s="96" t="s">
        <v>78</v>
      </c>
      <c r="D5" s="96" t="s">
        <v>74</v>
      </c>
      <c r="E5" s="96" t="s">
        <v>68</v>
      </c>
      <c r="F5" s="97">
        <v>10</v>
      </c>
      <c r="G5" s="98">
        <v>42.12</v>
      </c>
      <c r="H5" s="99"/>
      <c r="I5" s="96" t="s">
        <v>75</v>
      </c>
      <c r="J5" s="99" t="s">
        <v>83</v>
      </c>
      <c r="K5" s="100" t="s">
        <v>79</v>
      </c>
      <c r="L5" s="101">
        <v>46154</v>
      </c>
      <c r="M5" s="103">
        <f>G5/F5/1</f>
        <v>4.2119999999999997</v>
      </c>
    </row>
    <row r="6" spans="1:13" ht="45" x14ac:dyDescent="0.25">
      <c r="A6" s="95" t="s">
        <v>65</v>
      </c>
      <c r="B6" s="96" t="s">
        <v>65</v>
      </c>
      <c r="C6" s="96" t="s">
        <v>66</v>
      </c>
      <c r="D6" s="96" t="s">
        <v>67</v>
      </c>
      <c r="E6" s="96" t="s">
        <v>68</v>
      </c>
      <c r="F6" s="97">
        <v>5</v>
      </c>
      <c r="G6" s="98">
        <v>35.61</v>
      </c>
      <c r="H6" s="99"/>
      <c r="I6" s="96" t="s">
        <v>69</v>
      </c>
      <c r="J6" s="99" t="s">
        <v>70</v>
      </c>
      <c r="K6" s="100" t="s">
        <v>71</v>
      </c>
      <c r="L6" s="101">
        <v>45856</v>
      </c>
      <c r="M6" s="103">
        <f>G6/F6/1</f>
        <v>7.1219999999999999</v>
      </c>
    </row>
    <row r="7" spans="1:13" ht="60" x14ac:dyDescent="0.25">
      <c r="A7" s="95" t="s">
        <v>65</v>
      </c>
      <c r="B7" s="96" t="s">
        <v>65</v>
      </c>
      <c r="C7" s="96" t="s">
        <v>66</v>
      </c>
      <c r="D7" s="96" t="s">
        <v>67</v>
      </c>
      <c r="E7" s="96" t="s">
        <v>68</v>
      </c>
      <c r="F7" s="97">
        <v>5</v>
      </c>
      <c r="G7" s="98">
        <v>35.61</v>
      </c>
      <c r="H7" s="99"/>
      <c r="I7" s="96" t="s">
        <v>72</v>
      </c>
      <c r="J7" s="99" t="s">
        <v>70</v>
      </c>
      <c r="K7" s="100" t="s">
        <v>71</v>
      </c>
      <c r="L7" s="101">
        <v>45856</v>
      </c>
      <c r="M7" s="103">
        <f>G7/F7/1</f>
        <v>7.1219999999999999</v>
      </c>
    </row>
    <row r="8" spans="1:13" ht="120" x14ac:dyDescent="0.25">
      <c r="A8" s="95" t="s">
        <v>65</v>
      </c>
      <c r="B8" s="96" t="s">
        <v>65</v>
      </c>
      <c r="C8" s="96" t="s">
        <v>80</v>
      </c>
      <c r="D8" s="96" t="s">
        <v>81</v>
      </c>
      <c r="E8" s="96" t="s">
        <v>68</v>
      </c>
      <c r="F8" s="97">
        <v>5</v>
      </c>
      <c r="G8" s="98">
        <v>35.61</v>
      </c>
      <c r="H8" s="99"/>
      <c r="I8" s="96" t="s">
        <v>72</v>
      </c>
      <c r="J8" s="99" t="s">
        <v>82</v>
      </c>
      <c r="K8" s="100" t="s">
        <v>71</v>
      </c>
      <c r="L8" s="101">
        <v>46140</v>
      </c>
      <c r="M8" s="103">
        <f>G8/F8/1</f>
        <v>7.1219999999999999</v>
      </c>
    </row>
    <row r="9" spans="1:13" ht="45" x14ac:dyDescent="0.25">
      <c r="A9" s="95" t="s">
        <v>65</v>
      </c>
      <c r="B9" s="96" t="s">
        <v>65</v>
      </c>
      <c r="C9" s="96" t="s">
        <v>66</v>
      </c>
      <c r="D9" s="96" t="s">
        <v>67</v>
      </c>
      <c r="E9" s="96" t="s">
        <v>68</v>
      </c>
      <c r="F9" s="97">
        <v>5</v>
      </c>
      <c r="G9" s="98">
        <v>37.020000000000003</v>
      </c>
      <c r="H9" s="99"/>
      <c r="I9" s="96" t="s">
        <v>69</v>
      </c>
      <c r="J9" s="99" t="s">
        <v>84</v>
      </c>
      <c r="K9" s="100" t="s">
        <v>71</v>
      </c>
      <c r="L9" s="101">
        <v>46169</v>
      </c>
      <c r="M9" s="103">
        <f>G9/F9/1</f>
        <v>7.4040000000000008</v>
      </c>
    </row>
    <row r="10" spans="1:13" ht="120" x14ac:dyDescent="0.25">
      <c r="A10" s="95" t="s">
        <v>65</v>
      </c>
      <c r="B10" s="96" t="s">
        <v>65</v>
      </c>
      <c r="C10" s="96" t="s">
        <v>80</v>
      </c>
      <c r="D10" s="96" t="s">
        <v>81</v>
      </c>
      <c r="E10" s="96" t="s">
        <v>68</v>
      </c>
      <c r="F10" s="97">
        <v>5</v>
      </c>
      <c r="G10" s="98">
        <v>37.020000000000003</v>
      </c>
      <c r="H10" s="99"/>
      <c r="I10" s="96" t="s">
        <v>72</v>
      </c>
      <c r="J10" s="99" t="s">
        <v>84</v>
      </c>
      <c r="K10" s="100" t="s">
        <v>71</v>
      </c>
      <c r="L10" s="101">
        <v>46169</v>
      </c>
      <c r="M10" s="103">
        <f>G10/F10/1</f>
        <v>7.4040000000000008</v>
      </c>
    </row>
  </sheetData>
  <autoFilter ref="A1:M10">
    <sortState ref="A2:M10">
      <sortCondition ref="M1:M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M2" sqref="M2"/>
    </sheetView>
  </sheetViews>
  <sheetFormatPr defaultRowHeight="15" x14ac:dyDescent="0.25"/>
  <cols>
    <col min="1" max="1" width="15" customWidth="1"/>
    <col min="2" max="2" width="15.7109375" customWidth="1"/>
    <col min="3" max="3" width="41.28515625" customWidth="1"/>
    <col min="4" max="4" width="44.140625" customWidth="1"/>
    <col min="10" max="10" width="13.42578125" customWidth="1"/>
    <col min="12" max="12" width="12" customWidth="1"/>
  </cols>
  <sheetData>
    <row r="1" spans="1:13" ht="52.5" x14ac:dyDescent="0.25">
      <c r="A1" s="92" t="s">
        <v>53</v>
      </c>
      <c r="B1" s="93" t="s">
        <v>54</v>
      </c>
      <c r="C1" s="93" t="s">
        <v>55</v>
      </c>
      <c r="D1" s="93" t="s">
        <v>56</v>
      </c>
      <c r="E1" s="93" t="s">
        <v>57</v>
      </c>
      <c r="F1" s="93" t="s">
        <v>58</v>
      </c>
      <c r="G1" s="93" t="s">
        <v>59</v>
      </c>
      <c r="H1" s="93" t="s">
        <v>60</v>
      </c>
      <c r="I1" s="93" t="s">
        <v>61</v>
      </c>
      <c r="J1" s="93" t="s">
        <v>62</v>
      </c>
      <c r="K1" s="93" t="s">
        <v>63</v>
      </c>
      <c r="L1" s="94" t="s">
        <v>64</v>
      </c>
      <c r="M1" s="115" t="s">
        <v>85</v>
      </c>
    </row>
    <row r="2" spans="1:13" ht="105" x14ac:dyDescent="0.25">
      <c r="A2" s="95" t="s">
        <v>91</v>
      </c>
      <c r="B2" s="96" t="s">
        <v>91</v>
      </c>
      <c r="C2" s="96" t="s">
        <v>112</v>
      </c>
      <c r="D2" s="96" t="s">
        <v>113</v>
      </c>
      <c r="E2" s="96" t="s">
        <v>102</v>
      </c>
      <c r="F2" s="97">
        <v>10</v>
      </c>
      <c r="G2" s="98">
        <v>233</v>
      </c>
      <c r="H2" s="99"/>
      <c r="I2" s="96" t="s">
        <v>114</v>
      </c>
      <c r="J2" s="99" t="s">
        <v>115</v>
      </c>
      <c r="K2" s="100" t="s">
        <v>116</v>
      </c>
      <c r="L2" s="101">
        <v>44339</v>
      </c>
      <c r="M2" s="103">
        <f>G2/F2/5</f>
        <v>4.66</v>
      </c>
    </row>
    <row r="3" spans="1:13" ht="90" x14ac:dyDescent="0.25">
      <c r="A3" s="95" t="s">
        <v>91</v>
      </c>
      <c r="B3" s="96" t="s">
        <v>91</v>
      </c>
      <c r="C3" s="96" t="s">
        <v>125</v>
      </c>
      <c r="D3" s="96" t="s">
        <v>126</v>
      </c>
      <c r="E3" s="96" t="s">
        <v>102</v>
      </c>
      <c r="F3" s="97">
        <v>10</v>
      </c>
      <c r="G3" s="98">
        <v>233</v>
      </c>
      <c r="H3" s="99"/>
      <c r="I3" s="96" t="s">
        <v>127</v>
      </c>
      <c r="J3" s="99" t="s">
        <v>128</v>
      </c>
      <c r="K3" s="100" t="s">
        <v>129</v>
      </c>
      <c r="L3" s="101">
        <v>45103</v>
      </c>
      <c r="M3" s="103">
        <f>G3/F3/5</f>
        <v>4.66</v>
      </c>
    </row>
    <row r="4" spans="1:13" ht="90" x14ac:dyDescent="0.25">
      <c r="A4" s="95" t="s">
        <v>91</v>
      </c>
      <c r="B4" s="96" t="s">
        <v>91</v>
      </c>
      <c r="C4" s="96" t="s">
        <v>100</v>
      </c>
      <c r="D4" s="96" t="s">
        <v>126</v>
      </c>
      <c r="E4" s="96" t="s">
        <v>102</v>
      </c>
      <c r="F4" s="97">
        <v>10</v>
      </c>
      <c r="G4" s="98">
        <v>473.61</v>
      </c>
      <c r="H4" s="99"/>
      <c r="I4" s="96" t="s">
        <v>127</v>
      </c>
      <c r="J4" s="99" t="s">
        <v>128</v>
      </c>
      <c r="K4" s="100" t="s">
        <v>130</v>
      </c>
      <c r="L4" s="101">
        <v>45103</v>
      </c>
      <c r="M4" s="103">
        <f>G4/F4/10</f>
        <v>4.7361000000000004</v>
      </c>
    </row>
    <row r="5" spans="1:13" ht="90" x14ac:dyDescent="0.25">
      <c r="A5" s="95" t="s">
        <v>91</v>
      </c>
      <c r="B5" s="96" t="s">
        <v>91</v>
      </c>
      <c r="C5" s="96" t="s">
        <v>100</v>
      </c>
      <c r="D5" s="96" t="s">
        <v>126</v>
      </c>
      <c r="E5" s="96" t="s">
        <v>102</v>
      </c>
      <c r="F5" s="97">
        <v>10</v>
      </c>
      <c r="G5" s="98">
        <v>490.66</v>
      </c>
      <c r="H5" s="99"/>
      <c r="I5" s="96" t="s">
        <v>127</v>
      </c>
      <c r="J5" s="99" t="s">
        <v>131</v>
      </c>
      <c r="K5" s="100" t="s">
        <v>130</v>
      </c>
      <c r="L5" s="101">
        <v>46149</v>
      </c>
      <c r="M5" s="103">
        <f>G5/F5/10</f>
        <v>4.9066000000000001</v>
      </c>
    </row>
    <row r="6" spans="1:13" ht="75" x14ac:dyDescent="0.25">
      <c r="A6" s="95" t="s">
        <v>91</v>
      </c>
      <c r="B6" s="96" t="s">
        <v>91</v>
      </c>
      <c r="C6" s="96" t="s">
        <v>120</v>
      </c>
      <c r="D6" s="96" t="s">
        <v>121</v>
      </c>
      <c r="E6" s="96" t="s">
        <v>102</v>
      </c>
      <c r="F6" s="97">
        <v>10</v>
      </c>
      <c r="G6" s="98">
        <v>498.1</v>
      </c>
      <c r="H6" s="99"/>
      <c r="I6" s="96" t="s">
        <v>122</v>
      </c>
      <c r="J6" s="99" t="s">
        <v>123</v>
      </c>
      <c r="K6" s="100" t="s">
        <v>124</v>
      </c>
      <c r="L6" s="101">
        <v>44819</v>
      </c>
      <c r="M6" s="103">
        <f>G6/F6/10</f>
        <v>4.9809999999999999</v>
      </c>
    </row>
    <row r="7" spans="1:13" ht="60" x14ac:dyDescent="0.25">
      <c r="A7" s="95" t="s">
        <v>91</v>
      </c>
      <c r="B7" s="96" t="s">
        <v>91</v>
      </c>
      <c r="C7" s="96" t="s">
        <v>92</v>
      </c>
      <c r="D7" s="96" t="s">
        <v>93</v>
      </c>
      <c r="E7" s="96"/>
      <c r="F7" s="97">
        <v>10</v>
      </c>
      <c r="G7" s="98">
        <v>540</v>
      </c>
      <c r="H7" s="99"/>
      <c r="I7" s="96" t="s">
        <v>94</v>
      </c>
      <c r="J7" s="99" t="s">
        <v>95</v>
      </c>
      <c r="K7" s="100" t="s">
        <v>96</v>
      </c>
      <c r="L7" s="101">
        <v>44339</v>
      </c>
      <c r="M7" s="103">
        <f>G7/F7/10</f>
        <v>5.4</v>
      </c>
    </row>
    <row r="8" spans="1:13" ht="60" x14ac:dyDescent="0.25">
      <c r="A8" s="95" t="s">
        <v>91</v>
      </c>
      <c r="B8" s="96" t="s">
        <v>99</v>
      </c>
      <c r="C8" s="96" t="s">
        <v>100</v>
      </c>
      <c r="D8" s="96" t="s">
        <v>101</v>
      </c>
      <c r="E8" s="96" t="s">
        <v>102</v>
      </c>
      <c r="F8" s="97">
        <v>10</v>
      </c>
      <c r="G8" s="98">
        <v>581.51</v>
      </c>
      <c r="H8" s="99"/>
      <c r="I8" s="96" t="s">
        <v>103</v>
      </c>
      <c r="J8" s="99" t="s">
        <v>95</v>
      </c>
      <c r="K8" s="100" t="s">
        <v>104</v>
      </c>
      <c r="L8" s="101">
        <v>44339</v>
      </c>
      <c r="M8" s="103">
        <f>G8/F8/10</f>
        <v>5.8150999999999993</v>
      </c>
    </row>
    <row r="9" spans="1:13" ht="45" x14ac:dyDescent="0.25">
      <c r="A9" s="95" t="s">
        <v>91</v>
      </c>
      <c r="B9" s="96" t="s">
        <v>99</v>
      </c>
      <c r="C9" s="96" t="s">
        <v>105</v>
      </c>
      <c r="D9" s="96" t="s">
        <v>106</v>
      </c>
      <c r="E9" s="96"/>
      <c r="F9" s="97">
        <v>10</v>
      </c>
      <c r="G9" s="98">
        <v>581.51</v>
      </c>
      <c r="H9" s="99"/>
      <c r="I9" s="96" t="s">
        <v>103</v>
      </c>
      <c r="J9" s="99" t="s">
        <v>95</v>
      </c>
      <c r="K9" s="100" t="s">
        <v>107</v>
      </c>
      <c r="L9" s="101">
        <v>44339</v>
      </c>
      <c r="M9" s="103">
        <f>G9/F9/10</f>
        <v>5.8150999999999993</v>
      </c>
    </row>
    <row r="10" spans="1:13" ht="45" x14ac:dyDescent="0.25">
      <c r="A10" s="95" t="s">
        <v>91</v>
      </c>
      <c r="B10" s="96" t="s">
        <v>99</v>
      </c>
      <c r="C10" s="96" t="s">
        <v>105</v>
      </c>
      <c r="D10" s="96" t="s">
        <v>108</v>
      </c>
      <c r="E10" s="96"/>
      <c r="F10" s="97">
        <v>10</v>
      </c>
      <c r="G10" s="98">
        <v>581.51</v>
      </c>
      <c r="H10" s="99"/>
      <c r="I10" s="96" t="s">
        <v>103</v>
      </c>
      <c r="J10" s="99" t="s">
        <v>95</v>
      </c>
      <c r="K10" s="100" t="s">
        <v>109</v>
      </c>
      <c r="L10" s="101">
        <v>44339</v>
      </c>
      <c r="M10" s="103">
        <f>G10/F10/10</f>
        <v>5.8150999999999993</v>
      </c>
    </row>
    <row r="11" spans="1:13" ht="60" x14ac:dyDescent="0.25">
      <c r="A11" s="95" t="s">
        <v>91</v>
      </c>
      <c r="B11" s="96" t="s">
        <v>99</v>
      </c>
      <c r="C11" s="96" t="s">
        <v>105</v>
      </c>
      <c r="D11" s="96" t="s">
        <v>110</v>
      </c>
      <c r="E11" s="96"/>
      <c r="F11" s="97">
        <v>10</v>
      </c>
      <c r="G11" s="98">
        <v>581.51</v>
      </c>
      <c r="H11" s="99"/>
      <c r="I11" s="96" t="s">
        <v>103</v>
      </c>
      <c r="J11" s="99" t="s">
        <v>95</v>
      </c>
      <c r="K11" s="100" t="s">
        <v>111</v>
      </c>
      <c r="L11" s="101">
        <v>44339</v>
      </c>
      <c r="M11" s="103">
        <f>G11/F11/10</f>
        <v>5.8150999999999993</v>
      </c>
    </row>
    <row r="12" spans="1:13" ht="105" x14ac:dyDescent="0.25">
      <c r="A12" s="95" t="s">
        <v>91</v>
      </c>
      <c r="B12" s="96" t="s">
        <v>99</v>
      </c>
      <c r="C12" s="96" t="s">
        <v>100</v>
      </c>
      <c r="D12" s="96" t="s">
        <v>117</v>
      </c>
      <c r="E12" s="96" t="s">
        <v>102</v>
      </c>
      <c r="F12" s="97">
        <v>10</v>
      </c>
      <c r="G12" s="98">
        <v>581.51</v>
      </c>
      <c r="H12" s="99"/>
      <c r="I12" s="96" t="s">
        <v>103</v>
      </c>
      <c r="J12" s="99" t="s">
        <v>118</v>
      </c>
      <c r="K12" s="100" t="s">
        <v>119</v>
      </c>
      <c r="L12" s="101">
        <v>44396</v>
      </c>
      <c r="M12" s="103">
        <f>G12/F12/10</f>
        <v>5.8150999999999993</v>
      </c>
    </row>
    <row r="13" spans="1:13" ht="75" x14ac:dyDescent="0.25">
      <c r="A13" s="95" t="s">
        <v>91</v>
      </c>
      <c r="B13" s="96" t="s">
        <v>91</v>
      </c>
      <c r="C13" s="96" t="s">
        <v>97</v>
      </c>
      <c r="D13" s="96" t="s">
        <v>93</v>
      </c>
      <c r="E13" s="96"/>
      <c r="F13" s="97">
        <v>10</v>
      </c>
      <c r="G13" s="98">
        <v>329.4</v>
      </c>
      <c r="H13" s="99"/>
      <c r="I13" s="96" t="s">
        <v>94</v>
      </c>
      <c r="J13" s="99" t="s">
        <v>95</v>
      </c>
      <c r="K13" s="100" t="s">
        <v>98</v>
      </c>
      <c r="L13" s="101">
        <v>44339</v>
      </c>
      <c r="M13" s="103">
        <f>G13/F13/5</f>
        <v>6.5879999999999992</v>
      </c>
    </row>
  </sheetData>
  <autoFilter ref="A1:M13">
    <sortState ref="A2:M13">
      <sortCondition ref="M1:M13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N2" sqref="N2"/>
    </sheetView>
  </sheetViews>
  <sheetFormatPr defaultRowHeight="15" x14ac:dyDescent="0.25"/>
  <cols>
    <col min="1" max="1" width="12.28515625" customWidth="1"/>
    <col min="2" max="2" width="11" customWidth="1"/>
    <col min="3" max="3" width="36" customWidth="1"/>
    <col min="4" max="4" width="48.5703125" customWidth="1"/>
    <col min="10" max="10" width="12.7109375" customWidth="1"/>
    <col min="12" max="12" width="13.140625" customWidth="1"/>
  </cols>
  <sheetData>
    <row r="1" spans="1:13" ht="63" x14ac:dyDescent="0.25">
      <c r="A1" s="117" t="s">
        <v>53</v>
      </c>
      <c r="B1" s="118" t="s">
        <v>54</v>
      </c>
      <c r="C1" s="118" t="s">
        <v>55</v>
      </c>
      <c r="D1" s="118" t="s">
        <v>56</v>
      </c>
      <c r="E1" s="118" t="s">
        <v>57</v>
      </c>
      <c r="F1" s="118" t="s">
        <v>58</v>
      </c>
      <c r="G1" s="118" t="s">
        <v>59</v>
      </c>
      <c r="H1" s="118" t="s">
        <v>60</v>
      </c>
      <c r="I1" s="118" t="s">
        <v>61</v>
      </c>
      <c r="J1" s="118" t="s">
        <v>62</v>
      </c>
      <c r="K1" s="118" t="s">
        <v>63</v>
      </c>
      <c r="L1" s="119" t="s">
        <v>64</v>
      </c>
      <c r="M1" s="102" t="s">
        <v>85</v>
      </c>
    </row>
    <row r="2" spans="1:13" ht="60" x14ac:dyDescent="0.25">
      <c r="A2" s="120" t="s">
        <v>49</v>
      </c>
      <c r="B2" s="121" t="s">
        <v>49</v>
      </c>
      <c r="C2" s="121" t="s">
        <v>147</v>
      </c>
      <c r="D2" s="121" t="s">
        <v>142</v>
      </c>
      <c r="E2" s="121" t="s">
        <v>143</v>
      </c>
      <c r="F2" s="122">
        <v>10</v>
      </c>
      <c r="G2" s="123">
        <v>36.409999999999997</v>
      </c>
      <c r="H2" s="124"/>
      <c r="I2" s="121" t="s">
        <v>144</v>
      </c>
      <c r="J2" s="124" t="s">
        <v>148</v>
      </c>
      <c r="K2" s="125" t="s">
        <v>149</v>
      </c>
      <c r="L2" s="126">
        <v>45398</v>
      </c>
      <c r="M2" s="103">
        <f>G2/F2</f>
        <v>3.6409999999999996</v>
      </c>
    </row>
    <row r="3" spans="1:13" ht="60" x14ac:dyDescent="0.25">
      <c r="A3" s="120" t="s">
        <v>49</v>
      </c>
      <c r="B3" s="121" t="s">
        <v>49</v>
      </c>
      <c r="C3" s="121" t="s">
        <v>150</v>
      </c>
      <c r="D3" s="121" t="s">
        <v>142</v>
      </c>
      <c r="E3" s="121" t="s">
        <v>143</v>
      </c>
      <c r="F3" s="122">
        <v>20</v>
      </c>
      <c r="G3" s="123">
        <v>72.819999999999993</v>
      </c>
      <c r="H3" s="124"/>
      <c r="I3" s="121" t="s">
        <v>144</v>
      </c>
      <c r="J3" s="124" t="s">
        <v>148</v>
      </c>
      <c r="K3" s="125" t="s">
        <v>151</v>
      </c>
      <c r="L3" s="126">
        <v>45398</v>
      </c>
      <c r="M3" s="103">
        <f>G3/F3</f>
        <v>3.6409999999999996</v>
      </c>
    </row>
    <row r="4" spans="1:13" ht="60" x14ac:dyDescent="0.25">
      <c r="A4" s="120" t="s">
        <v>49</v>
      </c>
      <c r="B4" s="121" t="s">
        <v>49</v>
      </c>
      <c r="C4" s="121" t="s">
        <v>154</v>
      </c>
      <c r="D4" s="121" t="s">
        <v>142</v>
      </c>
      <c r="E4" s="121" t="s">
        <v>143</v>
      </c>
      <c r="F4" s="122">
        <v>40</v>
      </c>
      <c r="G4" s="123">
        <v>145.63999999999999</v>
      </c>
      <c r="H4" s="124"/>
      <c r="I4" s="121" t="s">
        <v>144</v>
      </c>
      <c r="J4" s="124" t="s">
        <v>148</v>
      </c>
      <c r="K4" s="125" t="s">
        <v>155</v>
      </c>
      <c r="L4" s="126">
        <v>45398</v>
      </c>
      <c r="M4" s="103">
        <f>G4/F4</f>
        <v>3.6409999999999996</v>
      </c>
    </row>
    <row r="5" spans="1:13" ht="60" x14ac:dyDescent="0.25">
      <c r="A5" s="120" t="s">
        <v>49</v>
      </c>
      <c r="B5" s="121" t="s">
        <v>49</v>
      </c>
      <c r="C5" s="121" t="s">
        <v>152</v>
      </c>
      <c r="D5" s="121" t="s">
        <v>142</v>
      </c>
      <c r="E5" s="121" t="s">
        <v>143</v>
      </c>
      <c r="F5" s="122">
        <v>30</v>
      </c>
      <c r="G5" s="123">
        <v>109.23</v>
      </c>
      <c r="H5" s="124"/>
      <c r="I5" s="121" t="s">
        <v>144</v>
      </c>
      <c r="J5" s="124" t="s">
        <v>148</v>
      </c>
      <c r="K5" s="125" t="s">
        <v>153</v>
      </c>
      <c r="L5" s="126">
        <v>45398</v>
      </c>
      <c r="M5" s="103">
        <f>G5/F5</f>
        <v>3.641</v>
      </c>
    </row>
    <row r="6" spans="1:13" ht="60" x14ac:dyDescent="0.25">
      <c r="A6" s="120" t="s">
        <v>49</v>
      </c>
      <c r="B6" s="121" t="s">
        <v>49</v>
      </c>
      <c r="C6" s="121" t="s">
        <v>141</v>
      </c>
      <c r="D6" s="121" t="s">
        <v>142</v>
      </c>
      <c r="E6" s="121" t="s">
        <v>143</v>
      </c>
      <c r="F6" s="122">
        <v>50</v>
      </c>
      <c r="G6" s="123">
        <v>183.8</v>
      </c>
      <c r="H6" s="124"/>
      <c r="I6" s="121" t="s">
        <v>144</v>
      </c>
      <c r="J6" s="124" t="s">
        <v>145</v>
      </c>
      <c r="K6" s="125" t="s">
        <v>146</v>
      </c>
      <c r="L6" s="126">
        <v>45252</v>
      </c>
      <c r="M6" s="103">
        <f>G6/F6</f>
        <v>3.6760000000000002</v>
      </c>
    </row>
    <row r="7" spans="1:13" ht="60" x14ac:dyDescent="0.25">
      <c r="A7" s="120" t="s">
        <v>49</v>
      </c>
      <c r="B7" s="121" t="s">
        <v>162</v>
      </c>
      <c r="C7" s="121" t="s">
        <v>163</v>
      </c>
      <c r="D7" s="121" t="s">
        <v>164</v>
      </c>
      <c r="E7" s="121" t="s">
        <v>143</v>
      </c>
      <c r="F7" s="122">
        <v>10</v>
      </c>
      <c r="G7" s="123">
        <v>38.049999999999997</v>
      </c>
      <c r="H7" s="124"/>
      <c r="I7" s="121" t="s">
        <v>165</v>
      </c>
      <c r="J7" s="124" t="s">
        <v>166</v>
      </c>
      <c r="K7" s="125" t="s">
        <v>167</v>
      </c>
      <c r="L7" s="126">
        <v>45714</v>
      </c>
      <c r="M7" s="103">
        <f>G7/F7</f>
        <v>3.8049999999999997</v>
      </c>
    </row>
    <row r="8" spans="1:13" ht="60" x14ac:dyDescent="0.25">
      <c r="A8" s="120" t="s">
        <v>49</v>
      </c>
      <c r="B8" s="121" t="s">
        <v>162</v>
      </c>
      <c r="C8" s="121" t="s">
        <v>168</v>
      </c>
      <c r="D8" s="121" t="s">
        <v>164</v>
      </c>
      <c r="E8" s="121" t="s">
        <v>143</v>
      </c>
      <c r="F8" s="122">
        <v>20</v>
      </c>
      <c r="G8" s="123">
        <v>76.099999999999994</v>
      </c>
      <c r="H8" s="124"/>
      <c r="I8" s="121" t="s">
        <v>165</v>
      </c>
      <c r="J8" s="124" t="s">
        <v>166</v>
      </c>
      <c r="K8" s="125" t="s">
        <v>169</v>
      </c>
      <c r="L8" s="126">
        <v>45714</v>
      </c>
      <c r="M8" s="103">
        <f>G8/F8</f>
        <v>3.8049999999999997</v>
      </c>
    </row>
    <row r="9" spans="1:13" ht="60" x14ac:dyDescent="0.25">
      <c r="A9" s="120" t="s">
        <v>49</v>
      </c>
      <c r="B9" s="121" t="s">
        <v>162</v>
      </c>
      <c r="C9" s="121" t="s">
        <v>170</v>
      </c>
      <c r="D9" s="121" t="s">
        <v>164</v>
      </c>
      <c r="E9" s="121" t="s">
        <v>143</v>
      </c>
      <c r="F9" s="122">
        <v>20</v>
      </c>
      <c r="G9" s="123">
        <v>76.099999999999994</v>
      </c>
      <c r="H9" s="124"/>
      <c r="I9" s="121" t="s">
        <v>165</v>
      </c>
      <c r="J9" s="124" t="s">
        <v>166</v>
      </c>
      <c r="K9" s="125" t="s">
        <v>171</v>
      </c>
      <c r="L9" s="126">
        <v>45714</v>
      </c>
      <c r="M9" s="103">
        <f>G9/F9</f>
        <v>3.8049999999999997</v>
      </c>
    </row>
    <row r="10" spans="1:13" ht="60" x14ac:dyDescent="0.25">
      <c r="A10" s="120" t="s">
        <v>49</v>
      </c>
      <c r="B10" s="121" t="s">
        <v>162</v>
      </c>
      <c r="C10" s="121" t="s">
        <v>181</v>
      </c>
      <c r="D10" s="121" t="s">
        <v>164</v>
      </c>
      <c r="E10" s="121" t="s">
        <v>143</v>
      </c>
      <c r="F10" s="122">
        <v>10</v>
      </c>
      <c r="G10" s="123">
        <v>38.049999999999997</v>
      </c>
      <c r="H10" s="124"/>
      <c r="I10" s="121" t="s">
        <v>165</v>
      </c>
      <c r="J10" s="124" t="s">
        <v>166</v>
      </c>
      <c r="K10" s="125" t="s">
        <v>182</v>
      </c>
      <c r="L10" s="126">
        <v>45714</v>
      </c>
      <c r="M10" s="103">
        <f>G10/F10</f>
        <v>3.8049999999999997</v>
      </c>
    </row>
    <row r="11" spans="1:13" ht="60" x14ac:dyDescent="0.25">
      <c r="A11" s="120" t="s">
        <v>49</v>
      </c>
      <c r="B11" s="121" t="s">
        <v>162</v>
      </c>
      <c r="C11" s="121" t="s">
        <v>157</v>
      </c>
      <c r="D11" s="121" t="s">
        <v>164</v>
      </c>
      <c r="E11" s="121" t="s">
        <v>143</v>
      </c>
      <c r="F11" s="122">
        <v>50</v>
      </c>
      <c r="G11" s="123">
        <v>190.26</v>
      </c>
      <c r="H11" s="124"/>
      <c r="I11" s="121" t="s">
        <v>165</v>
      </c>
      <c r="J11" s="124" t="s">
        <v>166</v>
      </c>
      <c r="K11" s="125" t="s">
        <v>176</v>
      </c>
      <c r="L11" s="126">
        <v>45714</v>
      </c>
      <c r="M11" s="103">
        <f>G11/F11</f>
        <v>3.8051999999999997</v>
      </c>
    </row>
    <row r="12" spans="1:13" ht="60" x14ac:dyDescent="0.25">
      <c r="A12" s="120" t="s">
        <v>49</v>
      </c>
      <c r="B12" s="121" t="s">
        <v>162</v>
      </c>
      <c r="C12" s="121" t="s">
        <v>177</v>
      </c>
      <c r="D12" s="121" t="s">
        <v>164</v>
      </c>
      <c r="E12" s="121" t="s">
        <v>143</v>
      </c>
      <c r="F12" s="122">
        <v>50</v>
      </c>
      <c r="G12" s="123">
        <v>190.26</v>
      </c>
      <c r="H12" s="124"/>
      <c r="I12" s="121" t="s">
        <v>165</v>
      </c>
      <c r="J12" s="124" t="s">
        <v>166</v>
      </c>
      <c r="K12" s="125" t="s">
        <v>178</v>
      </c>
      <c r="L12" s="126">
        <v>45714</v>
      </c>
      <c r="M12" s="103">
        <f>G12/F12</f>
        <v>3.8051999999999997</v>
      </c>
    </row>
    <row r="13" spans="1:13" ht="60" x14ac:dyDescent="0.25">
      <c r="A13" s="120" t="s">
        <v>49</v>
      </c>
      <c r="B13" s="121" t="s">
        <v>162</v>
      </c>
      <c r="C13" s="121" t="s">
        <v>174</v>
      </c>
      <c r="D13" s="121" t="s">
        <v>164</v>
      </c>
      <c r="E13" s="121" t="s">
        <v>143</v>
      </c>
      <c r="F13" s="122">
        <v>40</v>
      </c>
      <c r="G13" s="123">
        <v>152.21</v>
      </c>
      <c r="H13" s="124"/>
      <c r="I13" s="121" t="s">
        <v>165</v>
      </c>
      <c r="J13" s="124" t="s">
        <v>166</v>
      </c>
      <c r="K13" s="125" t="s">
        <v>175</v>
      </c>
      <c r="L13" s="126">
        <v>45714</v>
      </c>
      <c r="M13" s="103">
        <f>G13/F13</f>
        <v>3.80525</v>
      </c>
    </row>
    <row r="14" spans="1:13" ht="75" x14ac:dyDescent="0.25">
      <c r="A14" s="120" t="s">
        <v>49</v>
      </c>
      <c r="B14" s="121" t="s">
        <v>162</v>
      </c>
      <c r="C14" s="121" t="s">
        <v>179</v>
      </c>
      <c r="D14" s="121" t="s">
        <v>164</v>
      </c>
      <c r="E14" s="121" t="s">
        <v>143</v>
      </c>
      <c r="F14" s="122">
        <v>40</v>
      </c>
      <c r="G14" s="123">
        <v>152.21</v>
      </c>
      <c r="H14" s="124"/>
      <c r="I14" s="121" t="s">
        <v>165</v>
      </c>
      <c r="J14" s="124" t="s">
        <v>166</v>
      </c>
      <c r="K14" s="125" t="s">
        <v>180</v>
      </c>
      <c r="L14" s="126">
        <v>45714</v>
      </c>
      <c r="M14" s="103">
        <f>G14/F14</f>
        <v>3.80525</v>
      </c>
    </row>
    <row r="15" spans="1:13" ht="75" x14ac:dyDescent="0.25">
      <c r="A15" s="120" t="s">
        <v>49</v>
      </c>
      <c r="B15" s="121" t="s">
        <v>162</v>
      </c>
      <c r="C15" s="121" t="s">
        <v>172</v>
      </c>
      <c r="D15" s="121" t="s">
        <v>164</v>
      </c>
      <c r="E15" s="121" t="s">
        <v>143</v>
      </c>
      <c r="F15" s="122">
        <v>30</v>
      </c>
      <c r="G15" s="123">
        <v>114.16</v>
      </c>
      <c r="H15" s="124"/>
      <c r="I15" s="121" t="s">
        <v>165</v>
      </c>
      <c r="J15" s="124" t="s">
        <v>166</v>
      </c>
      <c r="K15" s="125" t="s">
        <v>173</v>
      </c>
      <c r="L15" s="126">
        <v>45714</v>
      </c>
      <c r="M15" s="103">
        <f>G15/F15</f>
        <v>3.805333333333333</v>
      </c>
    </row>
    <row r="16" spans="1:13" ht="75" x14ac:dyDescent="0.25">
      <c r="A16" s="120" t="s">
        <v>49</v>
      </c>
      <c r="B16" s="121" t="s">
        <v>162</v>
      </c>
      <c r="C16" s="121" t="s">
        <v>183</v>
      </c>
      <c r="D16" s="121" t="s">
        <v>164</v>
      </c>
      <c r="E16" s="121" t="s">
        <v>143</v>
      </c>
      <c r="F16" s="122">
        <v>30</v>
      </c>
      <c r="G16" s="123">
        <v>114.16</v>
      </c>
      <c r="H16" s="124"/>
      <c r="I16" s="121" t="s">
        <v>165</v>
      </c>
      <c r="J16" s="124" t="s">
        <v>166</v>
      </c>
      <c r="K16" s="125" t="s">
        <v>184</v>
      </c>
      <c r="L16" s="126">
        <v>45714</v>
      </c>
      <c r="M16" s="103">
        <f>G16/F16</f>
        <v>3.805333333333333</v>
      </c>
    </row>
    <row r="17" spans="1:13" ht="60" x14ac:dyDescent="0.25">
      <c r="A17" s="120" t="s">
        <v>49</v>
      </c>
      <c r="B17" s="121" t="s">
        <v>156</v>
      </c>
      <c r="C17" s="121" t="s">
        <v>157</v>
      </c>
      <c r="D17" s="121" t="s">
        <v>158</v>
      </c>
      <c r="E17" s="121" t="s">
        <v>143</v>
      </c>
      <c r="F17" s="122">
        <v>50</v>
      </c>
      <c r="G17" s="123">
        <v>219.42</v>
      </c>
      <c r="H17" s="124"/>
      <c r="I17" s="121" t="s">
        <v>159</v>
      </c>
      <c r="J17" s="124" t="s">
        <v>160</v>
      </c>
      <c r="K17" s="125" t="s">
        <v>161</v>
      </c>
      <c r="L17" s="126">
        <v>45440</v>
      </c>
      <c r="M17" s="103">
        <f>G17/F17</f>
        <v>4.3883999999999999</v>
      </c>
    </row>
    <row r="18" spans="1:13" ht="60" x14ac:dyDescent="0.25">
      <c r="A18" s="120" t="s">
        <v>49</v>
      </c>
      <c r="B18" s="121" t="s">
        <v>156</v>
      </c>
      <c r="C18" s="121" t="s">
        <v>157</v>
      </c>
      <c r="D18" s="121" t="s">
        <v>158</v>
      </c>
      <c r="E18" s="121" t="s">
        <v>143</v>
      </c>
      <c r="F18" s="122">
        <v>50</v>
      </c>
      <c r="G18" s="123">
        <v>227.08</v>
      </c>
      <c r="H18" s="124"/>
      <c r="I18" s="121" t="s">
        <v>159</v>
      </c>
      <c r="J18" s="124" t="s">
        <v>185</v>
      </c>
      <c r="K18" s="125" t="s">
        <v>161</v>
      </c>
      <c r="L18" s="126">
        <v>45741</v>
      </c>
      <c r="M18" s="103">
        <f>G18/F18</f>
        <v>4.5415999999999999</v>
      </c>
    </row>
  </sheetData>
  <autoFilter ref="A1:M18">
    <sortState ref="A2:M18">
      <sortCondition ref="M1:M18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workbookViewId="0">
      <selection activeCell="M2" sqref="M2"/>
    </sheetView>
  </sheetViews>
  <sheetFormatPr defaultRowHeight="15" x14ac:dyDescent="0.25"/>
  <cols>
    <col min="1" max="1" width="11.7109375" customWidth="1"/>
    <col min="2" max="2" width="11.42578125" customWidth="1"/>
    <col min="3" max="3" width="36.42578125" customWidth="1"/>
    <col min="4" max="4" width="51.85546875" customWidth="1"/>
    <col min="10" max="10" width="13.7109375" customWidth="1"/>
    <col min="12" max="12" width="12.85546875" customWidth="1"/>
  </cols>
  <sheetData>
    <row r="1" spans="1:13" ht="52.5" x14ac:dyDescent="0.25">
      <c r="A1" s="117" t="s">
        <v>53</v>
      </c>
      <c r="B1" s="118" t="s">
        <v>54</v>
      </c>
      <c r="C1" s="118" t="s">
        <v>55</v>
      </c>
      <c r="D1" s="118" t="s">
        <v>56</v>
      </c>
      <c r="E1" s="118" t="s">
        <v>57</v>
      </c>
      <c r="F1" s="118" t="s">
        <v>58</v>
      </c>
      <c r="G1" s="118" t="s">
        <v>59</v>
      </c>
      <c r="H1" s="118" t="s">
        <v>60</v>
      </c>
      <c r="I1" s="118" t="s">
        <v>61</v>
      </c>
      <c r="J1" s="118" t="s">
        <v>62</v>
      </c>
      <c r="K1" s="118" t="s">
        <v>63</v>
      </c>
      <c r="L1" s="119" t="s">
        <v>64</v>
      </c>
      <c r="M1" s="102" t="s">
        <v>85</v>
      </c>
    </row>
    <row r="2" spans="1:13" ht="60" x14ac:dyDescent="0.25">
      <c r="A2" s="120" t="s">
        <v>186</v>
      </c>
      <c r="B2" s="121" t="s">
        <v>186</v>
      </c>
      <c r="C2" s="121" t="s">
        <v>220</v>
      </c>
      <c r="D2" s="121" t="s">
        <v>217</v>
      </c>
      <c r="E2" s="121" t="s">
        <v>189</v>
      </c>
      <c r="F2" s="122">
        <v>40</v>
      </c>
      <c r="G2" s="123">
        <v>8.25</v>
      </c>
      <c r="H2" s="124"/>
      <c r="I2" s="121" t="s">
        <v>218</v>
      </c>
      <c r="J2" s="124" t="s">
        <v>196</v>
      </c>
      <c r="K2" s="125" t="s">
        <v>221</v>
      </c>
      <c r="L2" s="126">
        <v>44182</v>
      </c>
      <c r="M2" s="103">
        <f>G2/F2</f>
        <v>0.20624999999999999</v>
      </c>
    </row>
    <row r="3" spans="1:13" ht="45" x14ac:dyDescent="0.25">
      <c r="A3" s="120" t="s">
        <v>186</v>
      </c>
      <c r="B3" s="121" t="s">
        <v>186</v>
      </c>
      <c r="C3" s="121" t="s">
        <v>198</v>
      </c>
      <c r="D3" s="121" t="s">
        <v>194</v>
      </c>
      <c r="E3" s="121"/>
      <c r="F3" s="122">
        <v>40</v>
      </c>
      <c r="G3" s="123">
        <v>11.08</v>
      </c>
      <c r="H3" s="124"/>
      <c r="I3" s="121" t="s">
        <v>195</v>
      </c>
      <c r="J3" s="124" t="s">
        <v>196</v>
      </c>
      <c r="K3" s="125" t="s">
        <v>199</v>
      </c>
      <c r="L3" s="126">
        <v>44182</v>
      </c>
      <c r="M3" s="103">
        <f>G3/F3</f>
        <v>0.27700000000000002</v>
      </c>
    </row>
    <row r="4" spans="1:13" ht="75" x14ac:dyDescent="0.25">
      <c r="A4" s="120" t="s">
        <v>186</v>
      </c>
      <c r="B4" s="121" t="s">
        <v>186</v>
      </c>
      <c r="C4" s="121" t="s">
        <v>203</v>
      </c>
      <c r="D4" s="121" t="s">
        <v>204</v>
      </c>
      <c r="E4" s="121"/>
      <c r="F4" s="122">
        <v>10</v>
      </c>
      <c r="G4" s="123">
        <v>3.08</v>
      </c>
      <c r="H4" s="124"/>
      <c r="I4" s="121" t="s">
        <v>205</v>
      </c>
      <c r="J4" s="124" t="s">
        <v>196</v>
      </c>
      <c r="K4" s="125" t="s">
        <v>206</v>
      </c>
      <c r="L4" s="126">
        <v>44182</v>
      </c>
      <c r="M4" s="103">
        <f>G4/F4</f>
        <v>0.308</v>
      </c>
    </row>
    <row r="5" spans="1:13" ht="60" x14ac:dyDescent="0.25">
      <c r="A5" s="120" t="s">
        <v>186</v>
      </c>
      <c r="B5" s="121" t="s">
        <v>186</v>
      </c>
      <c r="C5" s="121" t="s">
        <v>216</v>
      </c>
      <c r="D5" s="121" t="s">
        <v>217</v>
      </c>
      <c r="E5" s="121" t="s">
        <v>189</v>
      </c>
      <c r="F5" s="122">
        <v>20</v>
      </c>
      <c r="G5" s="123">
        <v>6.5</v>
      </c>
      <c r="H5" s="124"/>
      <c r="I5" s="121" t="s">
        <v>218</v>
      </c>
      <c r="J5" s="124" t="s">
        <v>196</v>
      </c>
      <c r="K5" s="125" t="s">
        <v>219</v>
      </c>
      <c r="L5" s="126">
        <v>44182</v>
      </c>
      <c r="M5" s="103">
        <f>G5/F5</f>
        <v>0.32500000000000001</v>
      </c>
    </row>
    <row r="6" spans="1:13" ht="60" x14ac:dyDescent="0.25">
      <c r="A6" s="120" t="s">
        <v>186</v>
      </c>
      <c r="B6" s="121" t="s">
        <v>233</v>
      </c>
      <c r="C6" s="121" t="s">
        <v>187</v>
      </c>
      <c r="D6" s="121" t="s">
        <v>234</v>
      </c>
      <c r="E6" s="121" t="s">
        <v>189</v>
      </c>
      <c r="F6" s="122">
        <v>40</v>
      </c>
      <c r="G6" s="123">
        <v>14.7</v>
      </c>
      <c r="H6" s="124"/>
      <c r="I6" s="121" t="s">
        <v>235</v>
      </c>
      <c r="J6" s="124" t="s">
        <v>236</v>
      </c>
      <c r="K6" s="125" t="s">
        <v>237</v>
      </c>
      <c r="L6" s="126">
        <v>44364</v>
      </c>
      <c r="M6" s="103">
        <f>G6/F6</f>
        <v>0.36749999999999999</v>
      </c>
    </row>
    <row r="7" spans="1:13" ht="45" x14ac:dyDescent="0.25">
      <c r="A7" s="120" t="s">
        <v>186</v>
      </c>
      <c r="B7" s="121" t="s">
        <v>207</v>
      </c>
      <c r="C7" s="121" t="s">
        <v>187</v>
      </c>
      <c r="D7" s="121" t="s">
        <v>208</v>
      </c>
      <c r="E7" s="121"/>
      <c r="F7" s="122">
        <v>40</v>
      </c>
      <c r="G7" s="123">
        <v>14.73</v>
      </c>
      <c r="H7" s="124"/>
      <c r="I7" s="121" t="s">
        <v>209</v>
      </c>
      <c r="J7" s="124" t="s">
        <v>196</v>
      </c>
      <c r="K7" s="125" t="s">
        <v>210</v>
      </c>
      <c r="L7" s="126">
        <v>44182</v>
      </c>
      <c r="M7" s="103">
        <f>G7/F7</f>
        <v>0.36825000000000002</v>
      </c>
    </row>
    <row r="8" spans="1:13" ht="45" x14ac:dyDescent="0.25">
      <c r="A8" s="120" t="s">
        <v>186</v>
      </c>
      <c r="B8" s="121" t="s">
        <v>186</v>
      </c>
      <c r="C8" s="121" t="s">
        <v>193</v>
      </c>
      <c r="D8" s="121" t="s">
        <v>194</v>
      </c>
      <c r="E8" s="121"/>
      <c r="F8" s="122">
        <v>20</v>
      </c>
      <c r="G8" s="123">
        <v>7.39</v>
      </c>
      <c r="H8" s="124"/>
      <c r="I8" s="121" t="s">
        <v>195</v>
      </c>
      <c r="J8" s="124" t="s">
        <v>196</v>
      </c>
      <c r="K8" s="125" t="s">
        <v>197</v>
      </c>
      <c r="L8" s="126">
        <v>44182</v>
      </c>
      <c r="M8" s="103">
        <f>G8/F8</f>
        <v>0.3695</v>
      </c>
    </row>
    <row r="9" spans="1:13" ht="45" x14ac:dyDescent="0.25">
      <c r="A9" s="120" t="s">
        <v>186</v>
      </c>
      <c r="B9" s="121" t="s">
        <v>186</v>
      </c>
      <c r="C9" s="121" t="s">
        <v>211</v>
      </c>
      <c r="D9" s="121" t="s">
        <v>212</v>
      </c>
      <c r="E9" s="121"/>
      <c r="F9" s="122">
        <v>20</v>
      </c>
      <c r="G9" s="123">
        <v>7.51</v>
      </c>
      <c r="H9" s="124"/>
      <c r="I9" s="121" t="s">
        <v>190</v>
      </c>
      <c r="J9" s="124" t="s">
        <v>196</v>
      </c>
      <c r="K9" s="125" t="s">
        <v>213</v>
      </c>
      <c r="L9" s="126">
        <v>44182</v>
      </c>
      <c r="M9" s="103">
        <f>G9/F9</f>
        <v>0.3755</v>
      </c>
    </row>
    <row r="10" spans="1:13" ht="45" x14ac:dyDescent="0.25">
      <c r="A10" s="120" t="s">
        <v>186</v>
      </c>
      <c r="B10" s="121" t="s">
        <v>186</v>
      </c>
      <c r="C10" s="121" t="s">
        <v>214</v>
      </c>
      <c r="D10" s="121" t="s">
        <v>188</v>
      </c>
      <c r="E10" s="121" t="s">
        <v>189</v>
      </c>
      <c r="F10" s="122">
        <v>60</v>
      </c>
      <c r="G10" s="123">
        <v>22.53</v>
      </c>
      <c r="H10" s="124"/>
      <c r="I10" s="121" t="s">
        <v>190</v>
      </c>
      <c r="J10" s="124" t="s">
        <v>196</v>
      </c>
      <c r="K10" s="125" t="s">
        <v>215</v>
      </c>
      <c r="L10" s="126">
        <v>44182</v>
      </c>
      <c r="M10" s="103">
        <f>G10/F10</f>
        <v>0.3755</v>
      </c>
    </row>
    <row r="11" spans="1:13" ht="60" x14ac:dyDescent="0.25">
      <c r="A11" s="120" t="s">
        <v>186</v>
      </c>
      <c r="B11" s="121" t="s">
        <v>233</v>
      </c>
      <c r="C11" s="121" t="s">
        <v>187</v>
      </c>
      <c r="D11" s="121" t="s">
        <v>234</v>
      </c>
      <c r="E11" s="121" t="s">
        <v>189</v>
      </c>
      <c r="F11" s="122">
        <v>40</v>
      </c>
      <c r="G11" s="123">
        <v>15.2</v>
      </c>
      <c r="H11" s="124"/>
      <c r="I11" s="121" t="s">
        <v>235</v>
      </c>
      <c r="J11" s="124" t="s">
        <v>364</v>
      </c>
      <c r="K11" s="125" t="s">
        <v>237</v>
      </c>
      <c r="L11" s="126">
        <v>44867</v>
      </c>
      <c r="M11" s="103">
        <f>G11/F11</f>
        <v>0.38</v>
      </c>
    </row>
    <row r="12" spans="1:13" ht="45" x14ac:dyDescent="0.25">
      <c r="A12" s="120" t="s">
        <v>186</v>
      </c>
      <c r="B12" s="121" t="s">
        <v>186</v>
      </c>
      <c r="C12" s="121" t="s">
        <v>187</v>
      </c>
      <c r="D12" s="121" t="s">
        <v>188</v>
      </c>
      <c r="E12" s="121" t="s">
        <v>189</v>
      </c>
      <c r="F12" s="122">
        <v>40</v>
      </c>
      <c r="G12" s="123">
        <v>15.43</v>
      </c>
      <c r="H12" s="124"/>
      <c r="I12" s="121" t="s">
        <v>190</v>
      </c>
      <c r="J12" s="124" t="s">
        <v>191</v>
      </c>
      <c r="K12" s="125" t="s">
        <v>192</v>
      </c>
      <c r="L12" s="126">
        <v>44018</v>
      </c>
      <c r="M12" s="103">
        <f>G12/F12</f>
        <v>0.38574999999999998</v>
      </c>
    </row>
    <row r="13" spans="1:13" ht="60" x14ac:dyDescent="0.25">
      <c r="A13" s="120" t="s">
        <v>186</v>
      </c>
      <c r="B13" s="121" t="s">
        <v>233</v>
      </c>
      <c r="C13" s="121" t="s">
        <v>211</v>
      </c>
      <c r="D13" s="121" t="s">
        <v>234</v>
      </c>
      <c r="E13" s="121" t="s">
        <v>189</v>
      </c>
      <c r="F13" s="122">
        <v>20</v>
      </c>
      <c r="G13" s="123">
        <v>8</v>
      </c>
      <c r="H13" s="124"/>
      <c r="I13" s="121" t="s">
        <v>235</v>
      </c>
      <c r="J13" s="124" t="s">
        <v>238</v>
      </c>
      <c r="K13" s="125" t="s">
        <v>239</v>
      </c>
      <c r="L13" s="126">
        <v>44469</v>
      </c>
      <c r="M13" s="103">
        <f>G13/F13</f>
        <v>0.4</v>
      </c>
    </row>
    <row r="14" spans="1:13" ht="60" x14ac:dyDescent="0.25">
      <c r="A14" s="120" t="s">
        <v>186</v>
      </c>
      <c r="B14" s="121" t="s">
        <v>233</v>
      </c>
      <c r="C14" s="121" t="s">
        <v>211</v>
      </c>
      <c r="D14" s="121" t="s">
        <v>234</v>
      </c>
      <c r="E14" s="121" t="s">
        <v>189</v>
      </c>
      <c r="F14" s="122">
        <v>20</v>
      </c>
      <c r="G14" s="123">
        <v>8.1999999999999993</v>
      </c>
      <c r="H14" s="124"/>
      <c r="I14" s="121" t="s">
        <v>235</v>
      </c>
      <c r="J14" s="124" t="s">
        <v>364</v>
      </c>
      <c r="K14" s="125" t="s">
        <v>239</v>
      </c>
      <c r="L14" s="126">
        <v>44867</v>
      </c>
      <c r="M14" s="103">
        <f>G14/F14</f>
        <v>0.41</v>
      </c>
    </row>
    <row r="15" spans="1:13" ht="75" x14ac:dyDescent="0.25">
      <c r="A15" s="120" t="s">
        <v>186</v>
      </c>
      <c r="B15" s="121" t="s">
        <v>186</v>
      </c>
      <c r="C15" s="121" t="s">
        <v>211</v>
      </c>
      <c r="D15" s="121" t="s">
        <v>228</v>
      </c>
      <c r="E15" s="121" t="s">
        <v>189</v>
      </c>
      <c r="F15" s="122">
        <v>20</v>
      </c>
      <c r="G15" s="123">
        <v>8.41</v>
      </c>
      <c r="H15" s="124"/>
      <c r="I15" s="121" t="s">
        <v>229</v>
      </c>
      <c r="J15" s="124" t="s">
        <v>230</v>
      </c>
      <c r="K15" s="125" t="s">
        <v>231</v>
      </c>
      <c r="L15" s="126">
        <v>44309</v>
      </c>
      <c r="M15" s="103">
        <f>G15/F15</f>
        <v>0.42049999999999998</v>
      </c>
    </row>
    <row r="16" spans="1:13" ht="105" x14ac:dyDescent="0.25">
      <c r="A16" s="120" t="s">
        <v>186</v>
      </c>
      <c r="B16" s="121" t="s">
        <v>186</v>
      </c>
      <c r="C16" s="121" t="s">
        <v>377</v>
      </c>
      <c r="D16" s="121" t="s">
        <v>378</v>
      </c>
      <c r="E16" s="121" t="s">
        <v>189</v>
      </c>
      <c r="F16" s="122">
        <v>40</v>
      </c>
      <c r="G16" s="123">
        <v>18.03</v>
      </c>
      <c r="H16" s="124"/>
      <c r="I16" s="121" t="s">
        <v>379</v>
      </c>
      <c r="J16" s="124" t="s">
        <v>380</v>
      </c>
      <c r="K16" s="125" t="s">
        <v>381</v>
      </c>
      <c r="L16" s="126">
        <v>45327</v>
      </c>
      <c r="M16" s="103">
        <f>G16/F16</f>
        <v>0.45075000000000004</v>
      </c>
    </row>
    <row r="17" spans="1:13" ht="105" x14ac:dyDescent="0.25">
      <c r="A17" s="120" t="s">
        <v>186</v>
      </c>
      <c r="B17" s="121" t="s">
        <v>186</v>
      </c>
      <c r="C17" s="121" t="s">
        <v>377</v>
      </c>
      <c r="D17" s="121" t="s">
        <v>378</v>
      </c>
      <c r="E17" s="121" t="s">
        <v>189</v>
      </c>
      <c r="F17" s="122">
        <v>40</v>
      </c>
      <c r="G17" s="123">
        <v>18.45</v>
      </c>
      <c r="H17" s="124"/>
      <c r="I17" s="121" t="s">
        <v>379</v>
      </c>
      <c r="J17" s="124" t="s">
        <v>450</v>
      </c>
      <c r="K17" s="125" t="s">
        <v>381</v>
      </c>
      <c r="L17" s="126">
        <v>45806</v>
      </c>
      <c r="M17" s="103">
        <f>G17/F17</f>
        <v>0.46124999999999999</v>
      </c>
    </row>
    <row r="18" spans="1:13" ht="105" x14ac:dyDescent="0.25">
      <c r="A18" s="120" t="s">
        <v>186</v>
      </c>
      <c r="B18" s="121" t="s">
        <v>186</v>
      </c>
      <c r="C18" s="121" t="s">
        <v>377</v>
      </c>
      <c r="D18" s="121" t="s">
        <v>378</v>
      </c>
      <c r="E18" s="121" t="s">
        <v>189</v>
      </c>
      <c r="F18" s="122">
        <v>40</v>
      </c>
      <c r="G18" s="123">
        <v>18.45</v>
      </c>
      <c r="H18" s="124"/>
      <c r="I18" s="121" t="s">
        <v>459</v>
      </c>
      <c r="J18" s="124" t="s">
        <v>460</v>
      </c>
      <c r="K18" s="125" t="s">
        <v>381</v>
      </c>
      <c r="L18" s="126">
        <v>45866</v>
      </c>
      <c r="M18" s="103">
        <f>G18/F18</f>
        <v>0.46124999999999999</v>
      </c>
    </row>
    <row r="19" spans="1:13" ht="75" x14ac:dyDescent="0.25">
      <c r="A19" s="120" t="s">
        <v>186</v>
      </c>
      <c r="B19" s="121" t="s">
        <v>186</v>
      </c>
      <c r="C19" s="121" t="s">
        <v>187</v>
      </c>
      <c r="D19" s="121" t="s">
        <v>228</v>
      </c>
      <c r="E19" s="121" t="s">
        <v>189</v>
      </c>
      <c r="F19" s="122">
        <v>40</v>
      </c>
      <c r="G19" s="123">
        <v>18.52</v>
      </c>
      <c r="H19" s="124"/>
      <c r="I19" s="121" t="s">
        <v>229</v>
      </c>
      <c r="J19" s="124" t="s">
        <v>230</v>
      </c>
      <c r="K19" s="125" t="s">
        <v>232</v>
      </c>
      <c r="L19" s="126">
        <v>44309</v>
      </c>
      <c r="M19" s="103">
        <f>G19/F19</f>
        <v>0.46299999999999997</v>
      </c>
    </row>
    <row r="20" spans="1:13" ht="165" x14ac:dyDescent="0.25">
      <c r="A20" s="120" t="s">
        <v>186</v>
      </c>
      <c r="B20" s="121" t="s">
        <v>233</v>
      </c>
      <c r="C20" s="121" t="s">
        <v>324</v>
      </c>
      <c r="D20" s="121" t="s">
        <v>421</v>
      </c>
      <c r="E20" s="121" t="s">
        <v>189</v>
      </c>
      <c r="F20" s="122">
        <v>40</v>
      </c>
      <c r="G20" s="123">
        <v>21</v>
      </c>
      <c r="H20" s="124"/>
      <c r="I20" s="121" t="s">
        <v>422</v>
      </c>
      <c r="J20" s="124" t="s">
        <v>407</v>
      </c>
      <c r="K20" s="125" t="s">
        <v>423</v>
      </c>
      <c r="L20" s="126">
        <v>45409</v>
      </c>
      <c r="M20" s="103">
        <f>G20/F20</f>
        <v>0.52500000000000002</v>
      </c>
    </row>
    <row r="21" spans="1:13" ht="45" x14ac:dyDescent="0.25">
      <c r="A21" s="120" t="s">
        <v>186</v>
      </c>
      <c r="B21" s="121" t="s">
        <v>186</v>
      </c>
      <c r="C21" s="121" t="s">
        <v>187</v>
      </c>
      <c r="D21" s="121" t="s">
        <v>200</v>
      </c>
      <c r="E21" s="121"/>
      <c r="F21" s="122">
        <v>40</v>
      </c>
      <c r="G21" s="123">
        <v>23.93</v>
      </c>
      <c r="H21" s="124"/>
      <c r="I21" s="121" t="s">
        <v>201</v>
      </c>
      <c r="J21" s="124" t="s">
        <v>196</v>
      </c>
      <c r="K21" s="125" t="s">
        <v>202</v>
      </c>
      <c r="L21" s="126">
        <v>44182</v>
      </c>
      <c r="M21" s="103">
        <f>G21/F21</f>
        <v>0.59824999999999995</v>
      </c>
    </row>
    <row r="22" spans="1:13" ht="165" x14ac:dyDescent="0.25">
      <c r="A22" s="120" t="s">
        <v>186</v>
      </c>
      <c r="B22" s="121" t="s">
        <v>233</v>
      </c>
      <c r="C22" s="121" t="s">
        <v>328</v>
      </c>
      <c r="D22" s="121" t="s">
        <v>421</v>
      </c>
      <c r="E22" s="121" t="s">
        <v>189</v>
      </c>
      <c r="F22" s="122">
        <v>20</v>
      </c>
      <c r="G22" s="123">
        <v>12.8</v>
      </c>
      <c r="H22" s="124"/>
      <c r="I22" s="121" t="s">
        <v>422</v>
      </c>
      <c r="J22" s="124" t="s">
        <v>407</v>
      </c>
      <c r="K22" s="125" t="s">
        <v>424</v>
      </c>
      <c r="L22" s="126">
        <v>45409</v>
      </c>
      <c r="M22" s="103">
        <f>G22/F22</f>
        <v>0.64</v>
      </c>
    </row>
    <row r="23" spans="1:13" ht="60" x14ac:dyDescent="0.25">
      <c r="A23" s="120" t="s">
        <v>186</v>
      </c>
      <c r="B23" s="121" t="s">
        <v>186</v>
      </c>
      <c r="C23" s="121" t="s">
        <v>187</v>
      </c>
      <c r="D23" s="121" t="s">
        <v>405</v>
      </c>
      <c r="E23" s="121" t="s">
        <v>189</v>
      </c>
      <c r="F23" s="122">
        <v>40</v>
      </c>
      <c r="G23" s="123">
        <v>27.44</v>
      </c>
      <c r="H23" s="124"/>
      <c r="I23" s="121" t="s">
        <v>406</v>
      </c>
      <c r="J23" s="124" t="s">
        <v>407</v>
      </c>
      <c r="K23" s="125" t="s">
        <v>410</v>
      </c>
      <c r="L23" s="126">
        <v>45409</v>
      </c>
      <c r="M23" s="103">
        <f>G23/F23</f>
        <v>0.68600000000000005</v>
      </c>
    </row>
    <row r="24" spans="1:13" ht="60" x14ac:dyDescent="0.25">
      <c r="A24" s="120" t="s">
        <v>186</v>
      </c>
      <c r="B24" s="121" t="s">
        <v>186</v>
      </c>
      <c r="C24" s="121" t="s">
        <v>411</v>
      </c>
      <c r="D24" s="121" t="s">
        <v>405</v>
      </c>
      <c r="E24" s="121" t="s">
        <v>189</v>
      </c>
      <c r="F24" s="122">
        <v>40</v>
      </c>
      <c r="G24" s="123">
        <v>27.44</v>
      </c>
      <c r="H24" s="124"/>
      <c r="I24" s="121" t="s">
        <v>406</v>
      </c>
      <c r="J24" s="124" t="s">
        <v>407</v>
      </c>
      <c r="K24" s="125" t="s">
        <v>412</v>
      </c>
      <c r="L24" s="126">
        <v>45409</v>
      </c>
      <c r="M24" s="103">
        <f>G24/F24</f>
        <v>0.68600000000000005</v>
      </c>
    </row>
    <row r="25" spans="1:13" ht="60" x14ac:dyDescent="0.25">
      <c r="A25" s="120" t="s">
        <v>186</v>
      </c>
      <c r="B25" s="121" t="s">
        <v>186</v>
      </c>
      <c r="C25" s="121" t="s">
        <v>411</v>
      </c>
      <c r="D25" s="121" t="s">
        <v>405</v>
      </c>
      <c r="E25" s="121" t="s">
        <v>189</v>
      </c>
      <c r="F25" s="122">
        <v>40</v>
      </c>
      <c r="G25" s="123">
        <v>27.44</v>
      </c>
      <c r="H25" s="124"/>
      <c r="I25" s="121" t="s">
        <v>406</v>
      </c>
      <c r="J25" s="124" t="s">
        <v>407</v>
      </c>
      <c r="K25" s="125" t="s">
        <v>413</v>
      </c>
      <c r="L25" s="126">
        <v>45409</v>
      </c>
      <c r="M25" s="103">
        <f>G25/F25</f>
        <v>0.68600000000000005</v>
      </c>
    </row>
    <row r="26" spans="1:13" ht="60" x14ac:dyDescent="0.25">
      <c r="A26" s="120" t="s">
        <v>186</v>
      </c>
      <c r="B26" s="121" t="s">
        <v>492</v>
      </c>
      <c r="C26" s="121" t="s">
        <v>411</v>
      </c>
      <c r="D26" s="121" t="s">
        <v>405</v>
      </c>
      <c r="E26" s="121" t="s">
        <v>189</v>
      </c>
      <c r="F26" s="122">
        <v>40</v>
      </c>
      <c r="G26" s="123">
        <v>27.44</v>
      </c>
      <c r="H26" s="124"/>
      <c r="I26" s="121" t="s">
        <v>406</v>
      </c>
      <c r="J26" s="124" t="s">
        <v>493</v>
      </c>
      <c r="K26" s="125" t="s">
        <v>495</v>
      </c>
      <c r="L26" s="126">
        <v>46063</v>
      </c>
      <c r="M26" s="103">
        <f>G26/F26</f>
        <v>0.68600000000000005</v>
      </c>
    </row>
    <row r="27" spans="1:13" ht="60" x14ac:dyDescent="0.25">
      <c r="A27" s="120" t="s">
        <v>186</v>
      </c>
      <c r="B27" s="121" t="s">
        <v>186</v>
      </c>
      <c r="C27" s="121" t="s">
        <v>211</v>
      </c>
      <c r="D27" s="121" t="s">
        <v>405</v>
      </c>
      <c r="E27" s="121" t="s">
        <v>189</v>
      </c>
      <c r="F27" s="122">
        <v>20</v>
      </c>
      <c r="G27" s="123">
        <v>18.84</v>
      </c>
      <c r="H27" s="124"/>
      <c r="I27" s="121" t="s">
        <v>406</v>
      </c>
      <c r="J27" s="124" t="s">
        <v>407</v>
      </c>
      <c r="K27" s="125" t="s">
        <v>408</v>
      </c>
      <c r="L27" s="126">
        <v>45409</v>
      </c>
      <c r="M27" s="103">
        <f>G27/F27</f>
        <v>0.94199999999999995</v>
      </c>
    </row>
    <row r="28" spans="1:13" ht="60" x14ac:dyDescent="0.25">
      <c r="A28" s="120" t="s">
        <v>186</v>
      </c>
      <c r="B28" s="121" t="s">
        <v>186</v>
      </c>
      <c r="C28" s="121" t="s">
        <v>211</v>
      </c>
      <c r="D28" s="121" t="s">
        <v>405</v>
      </c>
      <c r="E28" s="121" t="s">
        <v>189</v>
      </c>
      <c r="F28" s="122">
        <v>20</v>
      </c>
      <c r="G28" s="123">
        <v>18.84</v>
      </c>
      <c r="H28" s="124"/>
      <c r="I28" s="121" t="s">
        <v>406</v>
      </c>
      <c r="J28" s="124" t="s">
        <v>407</v>
      </c>
      <c r="K28" s="125" t="s">
        <v>409</v>
      </c>
      <c r="L28" s="126">
        <v>45409</v>
      </c>
      <c r="M28" s="103">
        <f>G28/F28</f>
        <v>0.94199999999999995</v>
      </c>
    </row>
    <row r="29" spans="1:13" ht="60" x14ac:dyDescent="0.25">
      <c r="A29" s="120" t="s">
        <v>186</v>
      </c>
      <c r="B29" s="121" t="s">
        <v>492</v>
      </c>
      <c r="C29" s="121" t="s">
        <v>211</v>
      </c>
      <c r="D29" s="121" t="s">
        <v>405</v>
      </c>
      <c r="E29" s="121" t="s">
        <v>189</v>
      </c>
      <c r="F29" s="122">
        <v>20</v>
      </c>
      <c r="G29" s="123">
        <v>18.84</v>
      </c>
      <c r="H29" s="124"/>
      <c r="I29" s="121" t="s">
        <v>406</v>
      </c>
      <c r="J29" s="124" t="s">
        <v>493</v>
      </c>
      <c r="K29" s="125" t="s">
        <v>494</v>
      </c>
      <c r="L29" s="126">
        <v>46063</v>
      </c>
      <c r="M29" s="103">
        <f>G29/F29</f>
        <v>0.94199999999999995</v>
      </c>
    </row>
    <row r="30" spans="1:13" ht="45" x14ac:dyDescent="0.25">
      <c r="A30" s="120" t="s">
        <v>186</v>
      </c>
      <c r="B30" s="121" t="s">
        <v>186</v>
      </c>
      <c r="C30" s="121" t="s">
        <v>220</v>
      </c>
      <c r="D30" s="121" t="s">
        <v>417</v>
      </c>
      <c r="E30" s="121" t="s">
        <v>189</v>
      </c>
      <c r="F30" s="122">
        <v>40</v>
      </c>
      <c r="G30" s="123">
        <v>50.36</v>
      </c>
      <c r="H30" s="124"/>
      <c r="I30" s="121" t="s">
        <v>418</v>
      </c>
      <c r="J30" s="124" t="s">
        <v>407</v>
      </c>
      <c r="K30" s="125" t="s">
        <v>419</v>
      </c>
      <c r="L30" s="126">
        <v>45409</v>
      </c>
      <c r="M30" s="103">
        <f>G30/F30</f>
        <v>1.2589999999999999</v>
      </c>
    </row>
    <row r="31" spans="1:13" ht="45" x14ac:dyDescent="0.25">
      <c r="A31" s="120" t="s">
        <v>186</v>
      </c>
      <c r="B31" s="121" t="s">
        <v>186</v>
      </c>
      <c r="C31" s="121" t="s">
        <v>216</v>
      </c>
      <c r="D31" s="121" t="s">
        <v>417</v>
      </c>
      <c r="E31" s="121" t="s">
        <v>189</v>
      </c>
      <c r="F31" s="122">
        <v>20</v>
      </c>
      <c r="G31" s="123">
        <v>25.18</v>
      </c>
      <c r="H31" s="124"/>
      <c r="I31" s="121" t="s">
        <v>418</v>
      </c>
      <c r="J31" s="124" t="s">
        <v>407</v>
      </c>
      <c r="K31" s="125" t="s">
        <v>420</v>
      </c>
      <c r="L31" s="126">
        <v>45409</v>
      </c>
      <c r="M31" s="103">
        <f>G31/F31</f>
        <v>1.2589999999999999</v>
      </c>
    </row>
    <row r="32" spans="1:13" ht="45" x14ac:dyDescent="0.25">
      <c r="A32" s="120" t="s">
        <v>186</v>
      </c>
      <c r="B32" s="121" t="s">
        <v>50</v>
      </c>
      <c r="C32" s="121" t="s">
        <v>211</v>
      </c>
      <c r="D32" s="121" t="s">
        <v>417</v>
      </c>
      <c r="E32" s="121" t="s">
        <v>189</v>
      </c>
      <c r="F32" s="122">
        <v>20</v>
      </c>
      <c r="G32" s="123">
        <v>25.18</v>
      </c>
      <c r="H32" s="124"/>
      <c r="I32" s="121" t="s">
        <v>418</v>
      </c>
      <c r="J32" s="124" t="s">
        <v>461</v>
      </c>
      <c r="K32" s="125" t="s">
        <v>420</v>
      </c>
      <c r="L32" s="126">
        <v>45870</v>
      </c>
      <c r="M32" s="103">
        <f>G32/F32</f>
        <v>1.2589999999999999</v>
      </c>
    </row>
    <row r="33" spans="1:13" ht="45" x14ac:dyDescent="0.25">
      <c r="A33" s="120" t="s">
        <v>186</v>
      </c>
      <c r="B33" s="121" t="s">
        <v>50</v>
      </c>
      <c r="C33" s="121" t="s">
        <v>187</v>
      </c>
      <c r="D33" s="121" t="s">
        <v>417</v>
      </c>
      <c r="E33" s="121" t="s">
        <v>189</v>
      </c>
      <c r="F33" s="122">
        <v>40</v>
      </c>
      <c r="G33" s="123">
        <v>50.36</v>
      </c>
      <c r="H33" s="124"/>
      <c r="I33" s="121" t="s">
        <v>418</v>
      </c>
      <c r="J33" s="124" t="s">
        <v>461</v>
      </c>
      <c r="K33" s="125" t="s">
        <v>419</v>
      </c>
      <c r="L33" s="126">
        <v>45870</v>
      </c>
      <c r="M33" s="103">
        <f>G33/F33</f>
        <v>1.2589999999999999</v>
      </c>
    </row>
    <row r="34" spans="1:13" ht="60" x14ac:dyDescent="0.25">
      <c r="A34" s="120" t="s">
        <v>186</v>
      </c>
      <c r="B34" s="121" t="s">
        <v>50</v>
      </c>
      <c r="C34" s="121" t="s">
        <v>211</v>
      </c>
      <c r="D34" s="121" t="s">
        <v>417</v>
      </c>
      <c r="E34" s="121" t="s">
        <v>477</v>
      </c>
      <c r="F34" s="122">
        <v>20</v>
      </c>
      <c r="G34" s="123">
        <v>25.18</v>
      </c>
      <c r="H34" s="124"/>
      <c r="I34" s="121" t="s">
        <v>478</v>
      </c>
      <c r="J34" s="124" t="s">
        <v>479</v>
      </c>
      <c r="K34" s="125" t="s">
        <v>480</v>
      </c>
      <c r="L34" s="126">
        <v>45982</v>
      </c>
      <c r="M34" s="103">
        <f>G34/F34</f>
        <v>1.2589999999999999</v>
      </c>
    </row>
    <row r="35" spans="1:13" ht="60" x14ac:dyDescent="0.25">
      <c r="A35" s="120" t="s">
        <v>186</v>
      </c>
      <c r="B35" s="121" t="s">
        <v>50</v>
      </c>
      <c r="C35" s="121" t="s">
        <v>187</v>
      </c>
      <c r="D35" s="121" t="s">
        <v>417</v>
      </c>
      <c r="E35" s="121" t="s">
        <v>477</v>
      </c>
      <c r="F35" s="122">
        <v>40</v>
      </c>
      <c r="G35" s="123">
        <v>50.36</v>
      </c>
      <c r="H35" s="124"/>
      <c r="I35" s="121" t="s">
        <v>478</v>
      </c>
      <c r="J35" s="124" t="s">
        <v>479</v>
      </c>
      <c r="K35" s="125" t="s">
        <v>481</v>
      </c>
      <c r="L35" s="126">
        <v>45982</v>
      </c>
      <c r="M35" s="103">
        <f>G35/F35</f>
        <v>1.2589999999999999</v>
      </c>
    </row>
    <row r="36" spans="1:13" ht="45" x14ac:dyDescent="0.25">
      <c r="A36" s="120" t="s">
        <v>186</v>
      </c>
      <c r="B36" s="121" t="s">
        <v>425</v>
      </c>
      <c r="C36" s="121" t="s">
        <v>426</v>
      </c>
      <c r="D36" s="121" t="s">
        <v>427</v>
      </c>
      <c r="E36" s="121" t="s">
        <v>189</v>
      </c>
      <c r="F36" s="122">
        <v>100</v>
      </c>
      <c r="G36" s="123">
        <v>167.17</v>
      </c>
      <c r="H36" s="124"/>
      <c r="I36" s="121" t="s">
        <v>428</v>
      </c>
      <c r="J36" s="124" t="s">
        <v>429</v>
      </c>
      <c r="K36" s="125" t="s">
        <v>430</v>
      </c>
      <c r="L36" s="126">
        <v>45423</v>
      </c>
      <c r="M36" s="103">
        <f>G36/F36</f>
        <v>1.6717</v>
      </c>
    </row>
    <row r="37" spans="1:13" ht="45" x14ac:dyDescent="0.25">
      <c r="A37" s="120" t="s">
        <v>186</v>
      </c>
      <c r="B37" s="121" t="s">
        <v>186</v>
      </c>
      <c r="C37" s="121" t="s">
        <v>211</v>
      </c>
      <c r="D37" s="121" t="s">
        <v>414</v>
      </c>
      <c r="E37" s="121" t="s">
        <v>189</v>
      </c>
      <c r="F37" s="122">
        <v>20</v>
      </c>
      <c r="G37" s="123">
        <v>53.24</v>
      </c>
      <c r="H37" s="124"/>
      <c r="I37" s="121" t="s">
        <v>415</v>
      </c>
      <c r="J37" s="124" t="s">
        <v>407</v>
      </c>
      <c r="K37" s="125" t="s">
        <v>416</v>
      </c>
      <c r="L37" s="126">
        <v>45409</v>
      </c>
      <c r="M37" s="103">
        <f>G37/F37</f>
        <v>2.6619999999999999</v>
      </c>
    </row>
    <row r="38" spans="1:13" ht="60" x14ac:dyDescent="0.25">
      <c r="A38" s="120" t="s">
        <v>186</v>
      </c>
      <c r="B38" s="121" t="s">
        <v>186</v>
      </c>
      <c r="C38" s="121" t="s">
        <v>211</v>
      </c>
      <c r="D38" s="121" t="s">
        <v>414</v>
      </c>
      <c r="E38" s="121" t="s">
        <v>189</v>
      </c>
      <c r="F38" s="122">
        <v>20</v>
      </c>
      <c r="G38" s="123">
        <v>53.24</v>
      </c>
      <c r="H38" s="124"/>
      <c r="I38" s="121" t="s">
        <v>497</v>
      </c>
      <c r="J38" s="124" t="s">
        <v>498</v>
      </c>
      <c r="K38" s="125" t="s">
        <v>416</v>
      </c>
      <c r="L38" s="126">
        <v>46085</v>
      </c>
      <c r="M38" s="103">
        <f>G38/F38</f>
        <v>2.6619999999999999</v>
      </c>
    </row>
    <row r="39" spans="1:13" ht="45" x14ac:dyDescent="0.25">
      <c r="A39" s="120" t="s">
        <v>186</v>
      </c>
      <c r="B39" s="121" t="s">
        <v>222</v>
      </c>
      <c r="C39" s="121" t="s">
        <v>211</v>
      </c>
      <c r="D39" s="121" t="s">
        <v>223</v>
      </c>
      <c r="E39" s="121" t="s">
        <v>189</v>
      </c>
      <c r="F39" s="122">
        <v>20</v>
      </c>
      <c r="G39" s="123">
        <v>56.64</v>
      </c>
      <c r="H39" s="124"/>
      <c r="I39" s="121" t="s">
        <v>224</v>
      </c>
      <c r="J39" s="124" t="s">
        <v>225</v>
      </c>
      <c r="K39" s="125" t="s">
        <v>226</v>
      </c>
      <c r="L39" s="126">
        <v>44047</v>
      </c>
      <c r="M39" s="103">
        <f>G39/F39</f>
        <v>2.8319999999999999</v>
      </c>
    </row>
    <row r="40" spans="1:13" ht="45" x14ac:dyDescent="0.25">
      <c r="A40" s="120" t="s">
        <v>186</v>
      </c>
      <c r="B40" s="121" t="s">
        <v>222</v>
      </c>
      <c r="C40" s="121" t="s">
        <v>187</v>
      </c>
      <c r="D40" s="121" t="s">
        <v>223</v>
      </c>
      <c r="E40" s="121" t="s">
        <v>189</v>
      </c>
      <c r="F40" s="122">
        <v>40</v>
      </c>
      <c r="G40" s="123">
        <v>113.28</v>
      </c>
      <c r="H40" s="124"/>
      <c r="I40" s="121" t="s">
        <v>224</v>
      </c>
      <c r="J40" s="124" t="s">
        <v>225</v>
      </c>
      <c r="K40" s="125" t="s">
        <v>227</v>
      </c>
      <c r="L40" s="126">
        <v>44047</v>
      </c>
      <c r="M40" s="103">
        <f>G40/F40</f>
        <v>2.8319999999999999</v>
      </c>
    </row>
    <row r="41" spans="1:13" ht="75" x14ac:dyDescent="0.25">
      <c r="A41" s="120" t="s">
        <v>186</v>
      </c>
      <c r="B41" s="121" t="s">
        <v>382</v>
      </c>
      <c r="C41" s="121" t="s">
        <v>324</v>
      </c>
      <c r="D41" s="121" t="s">
        <v>367</v>
      </c>
      <c r="E41" s="121" t="s">
        <v>189</v>
      </c>
      <c r="F41" s="122">
        <v>40</v>
      </c>
      <c r="G41" s="123">
        <v>130</v>
      </c>
      <c r="H41" s="124"/>
      <c r="I41" s="121" t="s">
        <v>383</v>
      </c>
      <c r="J41" s="124" t="s">
        <v>384</v>
      </c>
      <c r="K41" s="125" t="s">
        <v>385</v>
      </c>
      <c r="L41" s="126">
        <v>45343</v>
      </c>
      <c r="M41" s="103">
        <f>G41/F41</f>
        <v>3.25</v>
      </c>
    </row>
    <row r="42" spans="1:13" ht="75" x14ac:dyDescent="0.25">
      <c r="A42" s="120" t="s">
        <v>186</v>
      </c>
      <c r="B42" s="121" t="s">
        <v>382</v>
      </c>
      <c r="C42" s="121" t="s">
        <v>322</v>
      </c>
      <c r="D42" s="121" t="s">
        <v>367</v>
      </c>
      <c r="E42" s="121" t="s">
        <v>189</v>
      </c>
      <c r="F42" s="122">
        <v>50</v>
      </c>
      <c r="G42" s="123">
        <v>162.5</v>
      </c>
      <c r="H42" s="124"/>
      <c r="I42" s="121" t="s">
        <v>383</v>
      </c>
      <c r="J42" s="124" t="s">
        <v>384</v>
      </c>
      <c r="K42" s="125" t="s">
        <v>386</v>
      </c>
      <c r="L42" s="126">
        <v>45343</v>
      </c>
      <c r="M42" s="103">
        <f>G42/F42</f>
        <v>3.25</v>
      </c>
    </row>
    <row r="43" spans="1:13" ht="75" x14ac:dyDescent="0.25">
      <c r="A43" s="120" t="s">
        <v>186</v>
      </c>
      <c r="B43" s="121" t="s">
        <v>382</v>
      </c>
      <c r="C43" s="121" t="s">
        <v>322</v>
      </c>
      <c r="D43" s="121" t="s">
        <v>367</v>
      </c>
      <c r="E43" s="121" t="s">
        <v>189</v>
      </c>
      <c r="F43" s="122">
        <v>50</v>
      </c>
      <c r="G43" s="123">
        <v>162.5</v>
      </c>
      <c r="H43" s="124"/>
      <c r="I43" s="121" t="s">
        <v>383</v>
      </c>
      <c r="J43" s="124" t="s">
        <v>384</v>
      </c>
      <c r="K43" s="125" t="s">
        <v>387</v>
      </c>
      <c r="L43" s="126">
        <v>45343</v>
      </c>
      <c r="M43" s="103">
        <f>G43/F43</f>
        <v>3.25</v>
      </c>
    </row>
    <row r="44" spans="1:13" ht="60" x14ac:dyDescent="0.25">
      <c r="A44" s="120" t="s">
        <v>186</v>
      </c>
      <c r="B44" s="121" t="s">
        <v>382</v>
      </c>
      <c r="C44" s="121" t="s">
        <v>324</v>
      </c>
      <c r="D44" s="121" t="s">
        <v>390</v>
      </c>
      <c r="E44" s="121" t="s">
        <v>189</v>
      </c>
      <c r="F44" s="122">
        <v>40</v>
      </c>
      <c r="G44" s="123">
        <v>130</v>
      </c>
      <c r="H44" s="124"/>
      <c r="I44" s="121" t="s">
        <v>383</v>
      </c>
      <c r="J44" s="124" t="s">
        <v>391</v>
      </c>
      <c r="K44" s="125" t="s">
        <v>393</v>
      </c>
      <c r="L44" s="126">
        <v>45356</v>
      </c>
      <c r="M44" s="103">
        <f>G44/F44</f>
        <v>3.25</v>
      </c>
    </row>
    <row r="45" spans="1:13" ht="60" x14ac:dyDescent="0.25">
      <c r="A45" s="120" t="s">
        <v>186</v>
      </c>
      <c r="B45" s="121" t="s">
        <v>382</v>
      </c>
      <c r="C45" s="121" t="s">
        <v>322</v>
      </c>
      <c r="D45" s="121" t="s">
        <v>390</v>
      </c>
      <c r="E45" s="121" t="s">
        <v>189</v>
      </c>
      <c r="F45" s="122">
        <v>50</v>
      </c>
      <c r="G45" s="123">
        <v>162.5</v>
      </c>
      <c r="H45" s="124"/>
      <c r="I45" s="121" t="s">
        <v>383</v>
      </c>
      <c r="J45" s="124" t="s">
        <v>431</v>
      </c>
      <c r="K45" s="125" t="s">
        <v>432</v>
      </c>
      <c r="L45" s="126">
        <v>45439</v>
      </c>
      <c r="M45" s="103">
        <f>G45/F45</f>
        <v>3.25</v>
      </c>
    </row>
    <row r="46" spans="1:13" ht="60" x14ac:dyDescent="0.25">
      <c r="A46" s="120" t="s">
        <v>186</v>
      </c>
      <c r="B46" s="121" t="s">
        <v>382</v>
      </c>
      <c r="C46" s="121" t="s">
        <v>322</v>
      </c>
      <c r="D46" s="121" t="s">
        <v>390</v>
      </c>
      <c r="E46" s="121" t="s">
        <v>189</v>
      </c>
      <c r="F46" s="122">
        <v>50</v>
      </c>
      <c r="G46" s="123">
        <v>162.5</v>
      </c>
      <c r="H46" s="124"/>
      <c r="I46" s="121" t="s">
        <v>383</v>
      </c>
      <c r="J46" s="124" t="s">
        <v>431</v>
      </c>
      <c r="K46" s="125" t="s">
        <v>433</v>
      </c>
      <c r="L46" s="126">
        <v>45439</v>
      </c>
      <c r="M46" s="103">
        <f>G46/F46</f>
        <v>3.25</v>
      </c>
    </row>
    <row r="47" spans="1:13" ht="60" x14ac:dyDescent="0.25">
      <c r="A47" s="120" t="s">
        <v>186</v>
      </c>
      <c r="B47" s="121" t="s">
        <v>382</v>
      </c>
      <c r="C47" s="121" t="s">
        <v>268</v>
      </c>
      <c r="D47" s="121" t="s">
        <v>390</v>
      </c>
      <c r="E47" s="121" t="s">
        <v>189</v>
      </c>
      <c r="F47" s="122">
        <v>50</v>
      </c>
      <c r="G47" s="123">
        <v>162.5</v>
      </c>
      <c r="H47" s="124"/>
      <c r="I47" s="121" t="s">
        <v>383</v>
      </c>
      <c r="J47" s="124" t="s">
        <v>490</v>
      </c>
      <c r="K47" s="125" t="s">
        <v>491</v>
      </c>
      <c r="L47" s="126">
        <v>46045</v>
      </c>
      <c r="M47" s="103">
        <f>G47/F47</f>
        <v>3.25</v>
      </c>
    </row>
    <row r="48" spans="1:13" ht="60" x14ac:dyDescent="0.25">
      <c r="A48" s="120" t="s">
        <v>186</v>
      </c>
      <c r="B48" s="121" t="s">
        <v>382</v>
      </c>
      <c r="C48" s="121" t="s">
        <v>274</v>
      </c>
      <c r="D48" s="121" t="s">
        <v>390</v>
      </c>
      <c r="E48" s="121" t="s">
        <v>189</v>
      </c>
      <c r="F48" s="122">
        <v>40</v>
      </c>
      <c r="G48" s="123">
        <v>130</v>
      </c>
      <c r="H48" s="124"/>
      <c r="I48" s="121" t="s">
        <v>383</v>
      </c>
      <c r="J48" s="124" t="s">
        <v>499</v>
      </c>
      <c r="K48" s="125" t="s">
        <v>500</v>
      </c>
      <c r="L48" s="126">
        <v>46077</v>
      </c>
      <c r="M48" s="103">
        <f>G48/F48</f>
        <v>3.25</v>
      </c>
    </row>
    <row r="49" spans="1:13" ht="75" x14ac:dyDescent="0.25">
      <c r="A49" s="120" t="s">
        <v>186</v>
      </c>
      <c r="B49" s="121" t="s">
        <v>365</v>
      </c>
      <c r="C49" s="121" t="s">
        <v>366</v>
      </c>
      <c r="D49" s="121" t="s">
        <v>367</v>
      </c>
      <c r="E49" s="121" t="s">
        <v>189</v>
      </c>
      <c r="F49" s="122">
        <v>20</v>
      </c>
      <c r="G49" s="123">
        <v>68.650000000000006</v>
      </c>
      <c r="H49" s="124"/>
      <c r="I49" s="121" t="s">
        <v>368</v>
      </c>
      <c r="J49" s="124" t="s">
        <v>369</v>
      </c>
      <c r="K49" s="125" t="s">
        <v>370</v>
      </c>
      <c r="L49" s="126">
        <v>44890</v>
      </c>
      <c r="M49" s="103">
        <f>G49/F49</f>
        <v>3.4325000000000001</v>
      </c>
    </row>
    <row r="50" spans="1:13" ht="75" x14ac:dyDescent="0.25">
      <c r="A50" s="120" t="s">
        <v>186</v>
      </c>
      <c r="B50" s="121" t="s">
        <v>382</v>
      </c>
      <c r="C50" s="121" t="s">
        <v>328</v>
      </c>
      <c r="D50" s="121" t="s">
        <v>367</v>
      </c>
      <c r="E50" s="121" t="s">
        <v>189</v>
      </c>
      <c r="F50" s="122">
        <v>20</v>
      </c>
      <c r="G50" s="123">
        <v>68.650000000000006</v>
      </c>
      <c r="H50" s="124"/>
      <c r="I50" s="121" t="s">
        <v>383</v>
      </c>
      <c r="J50" s="124" t="s">
        <v>388</v>
      </c>
      <c r="K50" s="125" t="s">
        <v>389</v>
      </c>
      <c r="L50" s="126">
        <v>45343</v>
      </c>
      <c r="M50" s="103">
        <f>G50/F50</f>
        <v>3.4325000000000001</v>
      </c>
    </row>
    <row r="51" spans="1:13" ht="60" x14ac:dyDescent="0.25">
      <c r="A51" s="120" t="s">
        <v>186</v>
      </c>
      <c r="B51" s="121" t="s">
        <v>382</v>
      </c>
      <c r="C51" s="121" t="s">
        <v>328</v>
      </c>
      <c r="D51" s="121" t="s">
        <v>390</v>
      </c>
      <c r="E51" s="121" t="s">
        <v>189</v>
      </c>
      <c r="F51" s="122">
        <v>20</v>
      </c>
      <c r="G51" s="123">
        <v>68.650000000000006</v>
      </c>
      <c r="H51" s="124"/>
      <c r="I51" s="121" t="s">
        <v>383</v>
      </c>
      <c r="J51" s="124" t="s">
        <v>391</v>
      </c>
      <c r="K51" s="125" t="s">
        <v>392</v>
      </c>
      <c r="L51" s="126">
        <v>45356</v>
      </c>
      <c r="M51" s="103">
        <f>G51/F51</f>
        <v>3.4325000000000001</v>
      </c>
    </row>
    <row r="52" spans="1:13" ht="90" x14ac:dyDescent="0.25">
      <c r="A52" s="120" t="s">
        <v>186</v>
      </c>
      <c r="B52" s="121" t="s">
        <v>371</v>
      </c>
      <c r="C52" s="121" t="s">
        <v>372</v>
      </c>
      <c r="D52" s="121" t="s">
        <v>373</v>
      </c>
      <c r="E52" s="121" t="s">
        <v>189</v>
      </c>
      <c r="F52" s="122">
        <v>60</v>
      </c>
      <c r="G52" s="123">
        <v>209.9</v>
      </c>
      <c r="H52" s="124"/>
      <c r="I52" s="121" t="s">
        <v>374</v>
      </c>
      <c r="J52" s="124" t="s">
        <v>375</v>
      </c>
      <c r="K52" s="125" t="s">
        <v>376</v>
      </c>
      <c r="L52" s="126">
        <v>44963</v>
      </c>
      <c r="M52" s="103">
        <f>G52/F52</f>
        <v>3.4983333333333335</v>
      </c>
    </row>
    <row r="53" spans="1:13" ht="90" x14ac:dyDescent="0.25">
      <c r="A53" s="120" t="s">
        <v>186</v>
      </c>
      <c r="B53" s="121" t="s">
        <v>371</v>
      </c>
      <c r="C53" s="121" t="s">
        <v>435</v>
      </c>
      <c r="D53" s="121" t="s">
        <v>373</v>
      </c>
      <c r="E53" s="121" t="s">
        <v>189</v>
      </c>
      <c r="F53" s="122">
        <v>40</v>
      </c>
      <c r="G53" s="123">
        <v>140.19999999999999</v>
      </c>
      <c r="H53" s="124"/>
      <c r="I53" s="121" t="s">
        <v>374</v>
      </c>
      <c r="J53" s="124" t="s">
        <v>451</v>
      </c>
      <c r="K53" s="125" t="s">
        <v>452</v>
      </c>
      <c r="L53" s="126">
        <v>45807</v>
      </c>
      <c r="M53" s="103">
        <f>G53/F53</f>
        <v>3.5049999999999999</v>
      </c>
    </row>
    <row r="54" spans="1:13" ht="90" x14ac:dyDescent="0.25">
      <c r="A54" s="120" t="s">
        <v>186</v>
      </c>
      <c r="B54" s="121" t="s">
        <v>371</v>
      </c>
      <c r="C54" s="121" t="s">
        <v>435</v>
      </c>
      <c r="D54" s="121" t="s">
        <v>373</v>
      </c>
      <c r="E54" s="121" t="s">
        <v>189</v>
      </c>
      <c r="F54" s="122">
        <v>40</v>
      </c>
      <c r="G54" s="123">
        <v>140.19999999999999</v>
      </c>
      <c r="H54" s="124"/>
      <c r="I54" s="121" t="s">
        <v>374</v>
      </c>
      <c r="J54" s="124" t="s">
        <v>451</v>
      </c>
      <c r="K54" s="125" t="s">
        <v>453</v>
      </c>
      <c r="L54" s="126">
        <v>45807</v>
      </c>
      <c r="M54" s="103">
        <f>G54/F54</f>
        <v>3.5049999999999999</v>
      </c>
    </row>
    <row r="55" spans="1:13" ht="90" x14ac:dyDescent="0.25">
      <c r="A55" s="120" t="s">
        <v>186</v>
      </c>
      <c r="B55" s="121" t="s">
        <v>371</v>
      </c>
      <c r="C55" s="121" t="s">
        <v>435</v>
      </c>
      <c r="D55" s="121" t="s">
        <v>373</v>
      </c>
      <c r="E55" s="121" t="s">
        <v>189</v>
      </c>
      <c r="F55" s="122">
        <v>40</v>
      </c>
      <c r="G55" s="123">
        <v>145.19999999999999</v>
      </c>
      <c r="H55" s="124"/>
      <c r="I55" s="121" t="s">
        <v>374</v>
      </c>
      <c r="J55" s="124" t="s">
        <v>501</v>
      </c>
      <c r="K55" s="125" t="s">
        <v>453</v>
      </c>
      <c r="L55" s="126">
        <v>46098</v>
      </c>
      <c r="M55" s="103">
        <f>G55/F55</f>
        <v>3.63</v>
      </c>
    </row>
    <row r="56" spans="1:13" ht="90" x14ac:dyDescent="0.25">
      <c r="A56" s="120" t="s">
        <v>186</v>
      </c>
      <c r="B56" s="121" t="s">
        <v>371</v>
      </c>
      <c r="C56" s="121" t="s">
        <v>435</v>
      </c>
      <c r="D56" s="121" t="s">
        <v>373</v>
      </c>
      <c r="E56" s="121" t="s">
        <v>189</v>
      </c>
      <c r="F56" s="122">
        <v>40</v>
      </c>
      <c r="G56" s="123">
        <v>145.19999999999999</v>
      </c>
      <c r="H56" s="124"/>
      <c r="I56" s="121" t="s">
        <v>374</v>
      </c>
      <c r="J56" s="124" t="s">
        <v>501</v>
      </c>
      <c r="K56" s="125" t="s">
        <v>452</v>
      </c>
      <c r="L56" s="126">
        <v>46098</v>
      </c>
      <c r="M56" s="103">
        <f>G56/F56</f>
        <v>3.63</v>
      </c>
    </row>
    <row r="57" spans="1:13" ht="90" x14ac:dyDescent="0.25">
      <c r="A57" s="120" t="s">
        <v>186</v>
      </c>
      <c r="B57" s="121" t="s">
        <v>371</v>
      </c>
      <c r="C57" s="121" t="s">
        <v>402</v>
      </c>
      <c r="D57" s="121" t="s">
        <v>373</v>
      </c>
      <c r="E57" s="121" t="s">
        <v>189</v>
      </c>
      <c r="F57" s="122">
        <v>30</v>
      </c>
      <c r="G57" s="123">
        <v>109.1</v>
      </c>
      <c r="H57" s="124"/>
      <c r="I57" s="121" t="s">
        <v>374</v>
      </c>
      <c r="J57" s="124" t="s">
        <v>403</v>
      </c>
      <c r="K57" s="125" t="s">
        <v>404</v>
      </c>
      <c r="L57" s="126">
        <v>45408</v>
      </c>
      <c r="M57" s="103">
        <f>G57/F57</f>
        <v>3.6366666666666663</v>
      </c>
    </row>
    <row r="58" spans="1:13" ht="90" x14ac:dyDescent="0.25">
      <c r="A58" s="120" t="s">
        <v>186</v>
      </c>
      <c r="B58" s="121" t="s">
        <v>371</v>
      </c>
      <c r="C58" s="121" t="s">
        <v>372</v>
      </c>
      <c r="D58" s="121" t="s">
        <v>373</v>
      </c>
      <c r="E58" s="121" t="s">
        <v>189</v>
      </c>
      <c r="F58" s="122">
        <v>60</v>
      </c>
      <c r="G58" s="123">
        <v>218.4</v>
      </c>
      <c r="H58" s="124"/>
      <c r="I58" s="121" t="s">
        <v>374</v>
      </c>
      <c r="J58" s="124" t="s">
        <v>403</v>
      </c>
      <c r="K58" s="125" t="s">
        <v>376</v>
      </c>
      <c r="L58" s="126">
        <v>45408</v>
      </c>
      <c r="M58" s="103">
        <f>G58/F58</f>
        <v>3.64</v>
      </c>
    </row>
    <row r="59" spans="1:13" ht="90" x14ac:dyDescent="0.25">
      <c r="A59" s="120" t="s">
        <v>186</v>
      </c>
      <c r="B59" s="121" t="s">
        <v>371</v>
      </c>
      <c r="C59" s="121" t="s">
        <v>402</v>
      </c>
      <c r="D59" s="121" t="s">
        <v>373</v>
      </c>
      <c r="E59" s="121" t="s">
        <v>189</v>
      </c>
      <c r="F59" s="122">
        <v>30</v>
      </c>
      <c r="G59" s="123">
        <v>113.5</v>
      </c>
      <c r="H59" s="124"/>
      <c r="I59" s="121" t="s">
        <v>374</v>
      </c>
      <c r="J59" s="124" t="s">
        <v>454</v>
      </c>
      <c r="K59" s="125" t="s">
        <v>404</v>
      </c>
      <c r="L59" s="126">
        <v>45814</v>
      </c>
      <c r="M59" s="103">
        <f>G59/F59</f>
        <v>3.7833333333333332</v>
      </c>
    </row>
    <row r="60" spans="1:13" ht="90" x14ac:dyDescent="0.25">
      <c r="A60" s="120" t="s">
        <v>186</v>
      </c>
      <c r="B60" s="121" t="s">
        <v>371</v>
      </c>
      <c r="C60" s="121" t="s">
        <v>372</v>
      </c>
      <c r="D60" s="121" t="s">
        <v>373</v>
      </c>
      <c r="E60" s="121" t="s">
        <v>189</v>
      </c>
      <c r="F60" s="122">
        <v>60</v>
      </c>
      <c r="G60" s="123">
        <v>227.2</v>
      </c>
      <c r="H60" s="124"/>
      <c r="I60" s="121" t="s">
        <v>374</v>
      </c>
      <c r="J60" s="124" t="s">
        <v>451</v>
      </c>
      <c r="K60" s="125" t="s">
        <v>376</v>
      </c>
      <c r="L60" s="126">
        <v>45807</v>
      </c>
      <c r="M60" s="103">
        <f>G60/F60</f>
        <v>3.7866666666666666</v>
      </c>
    </row>
    <row r="61" spans="1:13" ht="90" x14ac:dyDescent="0.25">
      <c r="A61" s="120" t="s">
        <v>186</v>
      </c>
      <c r="B61" s="121" t="s">
        <v>371</v>
      </c>
      <c r="C61" s="121" t="s">
        <v>402</v>
      </c>
      <c r="D61" s="121" t="s">
        <v>373</v>
      </c>
      <c r="E61" s="121" t="s">
        <v>189</v>
      </c>
      <c r="F61" s="122">
        <v>30</v>
      </c>
      <c r="G61" s="123">
        <v>117.5</v>
      </c>
      <c r="H61" s="124"/>
      <c r="I61" s="121" t="s">
        <v>374</v>
      </c>
      <c r="J61" s="124" t="s">
        <v>501</v>
      </c>
      <c r="K61" s="125" t="s">
        <v>404</v>
      </c>
      <c r="L61" s="126">
        <v>46098</v>
      </c>
      <c r="M61" s="103">
        <f>G61/F61</f>
        <v>3.9166666666666665</v>
      </c>
    </row>
    <row r="62" spans="1:13" ht="90" x14ac:dyDescent="0.25">
      <c r="A62" s="120" t="s">
        <v>186</v>
      </c>
      <c r="B62" s="121" t="s">
        <v>371</v>
      </c>
      <c r="C62" s="121" t="s">
        <v>372</v>
      </c>
      <c r="D62" s="121" t="s">
        <v>373</v>
      </c>
      <c r="E62" s="121" t="s">
        <v>189</v>
      </c>
      <c r="F62" s="122">
        <v>60</v>
      </c>
      <c r="G62" s="123">
        <v>235.3</v>
      </c>
      <c r="H62" s="124"/>
      <c r="I62" s="121" t="s">
        <v>374</v>
      </c>
      <c r="J62" s="124" t="s">
        <v>501</v>
      </c>
      <c r="K62" s="125" t="s">
        <v>376</v>
      </c>
      <c r="L62" s="126">
        <v>46098</v>
      </c>
      <c r="M62" s="103">
        <f>G62/F62</f>
        <v>3.9216666666666669</v>
      </c>
    </row>
    <row r="63" spans="1:13" ht="75" x14ac:dyDescent="0.25">
      <c r="A63" s="120" t="s">
        <v>186</v>
      </c>
      <c r="B63" s="121" t="s">
        <v>240</v>
      </c>
      <c r="C63" s="121" t="s">
        <v>254</v>
      </c>
      <c r="D63" s="121" t="s">
        <v>242</v>
      </c>
      <c r="E63" s="121" t="s">
        <v>189</v>
      </c>
      <c r="F63" s="122">
        <v>90</v>
      </c>
      <c r="G63" s="123">
        <v>372.27</v>
      </c>
      <c r="H63" s="124"/>
      <c r="I63" s="121" t="s">
        <v>243</v>
      </c>
      <c r="J63" s="124" t="s">
        <v>244</v>
      </c>
      <c r="K63" s="125" t="s">
        <v>255</v>
      </c>
      <c r="L63" s="126">
        <v>44557</v>
      </c>
      <c r="M63" s="103">
        <f>G63/F63</f>
        <v>4.136333333333333</v>
      </c>
    </row>
    <row r="64" spans="1:13" ht="75" x14ac:dyDescent="0.25">
      <c r="A64" s="120" t="s">
        <v>186</v>
      </c>
      <c r="B64" s="121" t="s">
        <v>240</v>
      </c>
      <c r="C64" s="121" t="s">
        <v>314</v>
      </c>
      <c r="D64" s="121" t="s">
        <v>242</v>
      </c>
      <c r="E64" s="121" t="s">
        <v>189</v>
      </c>
      <c r="F64" s="122">
        <v>90</v>
      </c>
      <c r="G64" s="123">
        <v>372.27</v>
      </c>
      <c r="H64" s="124"/>
      <c r="I64" s="121" t="s">
        <v>243</v>
      </c>
      <c r="J64" s="124" t="s">
        <v>244</v>
      </c>
      <c r="K64" s="125" t="s">
        <v>315</v>
      </c>
      <c r="L64" s="126">
        <v>44557</v>
      </c>
      <c r="M64" s="103">
        <f>G64/F64</f>
        <v>4.136333333333333</v>
      </c>
    </row>
    <row r="65" spans="1:13" ht="75" x14ac:dyDescent="0.25">
      <c r="A65" s="120" t="s">
        <v>186</v>
      </c>
      <c r="B65" s="121" t="s">
        <v>240</v>
      </c>
      <c r="C65" s="121" t="s">
        <v>264</v>
      </c>
      <c r="D65" s="121" t="s">
        <v>242</v>
      </c>
      <c r="E65" s="121" t="s">
        <v>189</v>
      </c>
      <c r="F65" s="122">
        <v>60</v>
      </c>
      <c r="G65" s="123">
        <v>248.18</v>
      </c>
      <c r="H65" s="124"/>
      <c r="I65" s="121" t="s">
        <v>243</v>
      </c>
      <c r="J65" s="124" t="s">
        <v>244</v>
      </c>
      <c r="K65" s="125" t="s">
        <v>265</v>
      </c>
      <c r="L65" s="126">
        <v>44557</v>
      </c>
      <c r="M65" s="103">
        <f>G65/F65</f>
        <v>4.1363333333333339</v>
      </c>
    </row>
    <row r="66" spans="1:13" ht="75" x14ac:dyDescent="0.25">
      <c r="A66" s="120" t="s">
        <v>186</v>
      </c>
      <c r="B66" s="121" t="s">
        <v>240</v>
      </c>
      <c r="C66" s="121" t="s">
        <v>320</v>
      </c>
      <c r="D66" s="121" t="s">
        <v>242</v>
      </c>
      <c r="E66" s="121" t="s">
        <v>189</v>
      </c>
      <c r="F66" s="122">
        <v>60</v>
      </c>
      <c r="G66" s="123">
        <v>248.18</v>
      </c>
      <c r="H66" s="124"/>
      <c r="I66" s="121" t="s">
        <v>243</v>
      </c>
      <c r="J66" s="124" t="s">
        <v>244</v>
      </c>
      <c r="K66" s="125" t="s">
        <v>321</v>
      </c>
      <c r="L66" s="126">
        <v>44557</v>
      </c>
      <c r="M66" s="103">
        <f>G66/F66</f>
        <v>4.1363333333333339</v>
      </c>
    </row>
    <row r="67" spans="1:13" ht="75" x14ac:dyDescent="0.25">
      <c r="A67" s="120" t="s">
        <v>186</v>
      </c>
      <c r="B67" s="121" t="s">
        <v>186</v>
      </c>
      <c r="C67" s="121" t="s">
        <v>214</v>
      </c>
      <c r="D67" s="121" t="s">
        <v>352</v>
      </c>
      <c r="E67" s="121" t="s">
        <v>189</v>
      </c>
      <c r="F67" s="122">
        <v>60</v>
      </c>
      <c r="G67" s="123">
        <v>248.18</v>
      </c>
      <c r="H67" s="124"/>
      <c r="I67" s="121" t="s">
        <v>353</v>
      </c>
      <c r="J67" s="124" t="s">
        <v>354</v>
      </c>
      <c r="K67" s="125" t="s">
        <v>355</v>
      </c>
      <c r="L67" s="126">
        <v>44755</v>
      </c>
      <c r="M67" s="103">
        <f>G67/F67</f>
        <v>4.1363333333333339</v>
      </c>
    </row>
    <row r="68" spans="1:13" ht="75" x14ac:dyDescent="0.25">
      <c r="A68" s="120" t="s">
        <v>186</v>
      </c>
      <c r="B68" s="121" t="s">
        <v>240</v>
      </c>
      <c r="C68" s="121" t="s">
        <v>250</v>
      </c>
      <c r="D68" s="121" t="s">
        <v>242</v>
      </c>
      <c r="E68" s="121" t="s">
        <v>189</v>
      </c>
      <c r="F68" s="122">
        <v>100</v>
      </c>
      <c r="G68" s="123">
        <v>413.64</v>
      </c>
      <c r="H68" s="124"/>
      <c r="I68" s="121" t="s">
        <v>243</v>
      </c>
      <c r="J68" s="124" t="s">
        <v>244</v>
      </c>
      <c r="K68" s="125" t="s">
        <v>251</v>
      </c>
      <c r="L68" s="126">
        <v>44557</v>
      </c>
      <c r="M68" s="103">
        <f>G68/F68</f>
        <v>4.1364000000000001</v>
      </c>
    </row>
    <row r="69" spans="1:13" ht="75" x14ac:dyDescent="0.25">
      <c r="A69" s="120" t="s">
        <v>186</v>
      </c>
      <c r="B69" s="121" t="s">
        <v>240</v>
      </c>
      <c r="C69" s="121" t="s">
        <v>312</v>
      </c>
      <c r="D69" s="121" t="s">
        <v>242</v>
      </c>
      <c r="E69" s="121" t="s">
        <v>189</v>
      </c>
      <c r="F69" s="122">
        <v>100</v>
      </c>
      <c r="G69" s="123">
        <v>413.64</v>
      </c>
      <c r="H69" s="124"/>
      <c r="I69" s="121" t="s">
        <v>243</v>
      </c>
      <c r="J69" s="124" t="s">
        <v>244</v>
      </c>
      <c r="K69" s="125" t="s">
        <v>313</v>
      </c>
      <c r="L69" s="126">
        <v>44557</v>
      </c>
      <c r="M69" s="103">
        <f>G69/F69</f>
        <v>4.1364000000000001</v>
      </c>
    </row>
    <row r="70" spans="1:13" ht="75" x14ac:dyDescent="0.25">
      <c r="A70" s="120" t="s">
        <v>186</v>
      </c>
      <c r="B70" s="121" t="s">
        <v>240</v>
      </c>
      <c r="C70" s="121" t="s">
        <v>256</v>
      </c>
      <c r="D70" s="121" t="s">
        <v>242</v>
      </c>
      <c r="E70" s="121" t="s">
        <v>189</v>
      </c>
      <c r="F70" s="122">
        <v>84</v>
      </c>
      <c r="G70" s="123">
        <v>347.46</v>
      </c>
      <c r="H70" s="124"/>
      <c r="I70" s="121" t="s">
        <v>243</v>
      </c>
      <c r="J70" s="124" t="s">
        <v>244</v>
      </c>
      <c r="K70" s="125" t="s">
        <v>257</v>
      </c>
      <c r="L70" s="126">
        <v>44557</v>
      </c>
      <c r="M70" s="103">
        <f>G70/F70</f>
        <v>4.1364285714285716</v>
      </c>
    </row>
    <row r="71" spans="1:13" ht="75" x14ac:dyDescent="0.25">
      <c r="A71" s="120" t="s">
        <v>186</v>
      </c>
      <c r="B71" s="121" t="s">
        <v>240</v>
      </c>
      <c r="C71" s="121" t="s">
        <v>260</v>
      </c>
      <c r="D71" s="121" t="s">
        <v>242</v>
      </c>
      <c r="E71" s="121" t="s">
        <v>189</v>
      </c>
      <c r="F71" s="122">
        <v>70</v>
      </c>
      <c r="G71" s="123">
        <v>289.55</v>
      </c>
      <c r="H71" s="124"/>
      <c r="I71" s="121" t="s">
        <v>243</v>
      </c>
      <c r="J71" s="124" t="s">
        <v>244</v>
      </c>
      <c r="K71" s="125" t="s">
        <v>261</v>
      </c>
      <c r="L71" s="126">
        <v>44557</v>
      </c>
      <c r="M71" s="103">
        <f>G71/F71</f>
        <v>4.1364285714285716</v>
      </c>
    </row>
    <row r="72" spans="1:13" ht="75" x14ac:dyDescent="0.25">
      <c r="A72" s="120" t="s">
        <v>186</v>
      </c>
      <c r="B72" s="121" t="s">
        <v>240</v>
      </c>
      <c r="C72" s="121" t="s">
        <v>266</v>
      </c>
      <c r="D72" s="121" t="s">
        <v>242</v>
      </c>
      <c r="E72" s="121" t="s">
        <v>189</v>
      </c>
      <c r="F72" s="122">
        <v>56</v>
      </c>
      <c r="G72" s="123">
        <v>231.64</v>
      </c>
      <c r="H72" s="124"/>
      <c r="I72" s="121" t="s">
        <v>243</v>
      </c>
      <c r="J72" s="124" t="s">
        <v>244</v>
      </c>
      <c r="K72" s="125" t="s">
        <v>267</v>
      </c>
      <c r="L72" s="126">
        <v>44557</v>
      </c>
      <c r="M72" s="103">
        <f>G72/F72</f>
        <v>4.1364285714285716</v>
      </c>
    </row>
    <row r="73" spans="1:13" ht="75" x14ac:dyDescent="0.25">
      <c r="A73" s="120" t="s">
        <v>186</v>
      </c>
      <c r="B73" s="121" t="s">
        <v>240</v>
      </c>
      <c r="C73" s="121" t="s">
        <v>300</v>
      </c>
      <c r="D73" s="121" t="s">
        <v>242</v>
      </c>
      <c r="E73" s="121" t="s">
        <v>189</v>
      </c>
      <c r="F73" s="122">
        <v>84</v>
      </c>
      <c r="G73" s="123">
        <v>347.46</v>
      </c>
      <c r="H73" s="124"/>
      <c r="I73" s="121" t="s">
        <v>243</v>
      </c>
      <c r="J73" s="124" t="s">
        <v>244</v>
      </c>
      <c r="K73" s="125" t="s">
        <v>301</v>
      </c>
      <c r="L73" s="126">
        <v>44557</v>
      </c>
      <c r="M73" s="103">
        <f>G73/F73</f>
        <v>4.1364285714285716</v>
      </c>
    </row>
    <row r="74" spans="1:13" ht="75" x14ac:dyDescent="0.25">
      <c r="A74" s="120" t="s">
        <v>186</v>
      </c>
      <c r="B74" s="121" t="s">
        <v>240</v>
      </c>
      <c r="C74" s="121" t="s">
        <v>302</v>
      </c>
      <c r="D74" s="121" t="s">
        <v>242</v>
      </c>
      <c r="E74" s="121" t="s">
        <v>189</v>
      </c>
      <c r="F74" s="122">
        <v>70</v>
      </c>
      <c r="G74" s="123">
        <v>289.55</v>
      </c>
      <c r="H74" s="124"/>
      <c r="I74" s="121" t="s">
        <v>243</v>
      </c>
      <c r="J74" s="124" t="s">
        <v>244</v>
      </c>
      <c r="K74" s="125" t="s">
        <v>303</v>
      </c>
      <c r="L74" s="126">
        <v>44557</v>
      </c>
      <c r="M74" s="103">
        <f>G74/F74</f>
        <v>4.1364285714285716</v>
      </c>
    </row>
    <row r="75" spans="1:13" ht="75" x14ac:dyDescent="0.25">
      <c r="A75" s="120" t="s">
        <v>186</v>
      </c>
      <c r="B75" s="121" t="s">
        <v>240</v>
      </c>
      <c r="C75" s="121" t="s">
        <v>304</v>
      </c>
      <c r="D75" s="121" t="s">
        <v>242</v>
      </c>
      <c r="E75" s="121" t="s">
        <v>189</v>
      </c>
      <c r="F75" s="122">
        <v>56</v>
      </c>
      <c r="G75" s="123">
        <v>231.64</v>
      </c>
      <c r="H75" s="124"/>
      <c r="I75" s="121" t="s">
        <v>243</v>
      </c>
      <c r="J75" s="124" t="s">
        <v>244</v>
      </c>
      <c r="K75" s="125" t="s">
        <v>305</v>
      </c>
      <c r="L75" s="126">
        <v>44557</v>
      </c>
      <c r="M75" s="103">
        <f>G75/F75</f>
        <v>4.1364285714285716</v>
      </c>
    </row>
    <row r="76" spans="1:13" ht="75" x14ac:dyDescent="0.25">
      <c r="A76" s="120" t="s">
        <v>186</v>
      </c>
      <c r="B76" s="121" t="s">
        <v>240</v>
      </c>
      <c r="C76" s="121" t="s">
        <v>318</v>
      </c>
      <c r="D76" s="121" t="s">
        <v>242</v>
      </c>
      <c r="E76" s="121" t="s">
        <v>189</v>
      </c>
      <c r="F76" s="122">
        <v>70</v>
      </c>
      <c r="G76" s="123">
        <v>289.55</v>
      </c>
      <c r="H76" s="124"/>
      <c r="I76" s="121" t="s">
        <v>243</v>
      </c>
      <c r="J76" s="124" t="s">
        <v>244</v>
      </c>
      <c r="K76" s="125" t="s">
        <v>319</v>
      </c>
      <c r="L76" s="126">
        <v>44557</v>
      </c>
      <c r="M76" s="103">
        <f>G76/F76</f>
        <v>4.1364285714285716</v>
      </c>
    </row>
    <row r="77" spans="1:13" ht="75" x14ac:dyDescent="0.25">
      <c r="A77" s="120" t="s">
        <v>186</v>
      </c>
      <c r="B77" s="121" t="s">
        <v>240</v>
      </c>
      <c r="C77" s="121" t="s">
        <v>332</v>
      </c>
      <c r="D77" s="121" t="s">
        <v>242</v>
      </c>
      <c r="E77" s="121" t="s">
        <v>189</v>
      </c>
      <c r="F77" s="122">
        <v>70</v>
      </c>
      <c r="G77" s="123">
        <v>289.55</v>
      </c>
      <c r="H77" s="124"/>
      <c r="I77" s="121" t="s">
        <v>243</v>
      </c>
      <c r="J77" s="124" t="s">
        <v>244</v>
      </c>
      <c r="K77" s="125" t="s">
        <v>333</v>
      </c>
      <c r="L77" s="126">
        <v>44557</v>
      </c>
      <c r="M77" s="103">
        <f>G77/F77</f>
        <v>4.1364285714285716</v>
      </c>
    </row>
    <row r="78" spans="1:13" ht="75" x14ac:dyDescent="0.25">
      <c r="A78" s="120" t="s">
        <v>186</v>
      </c>
      <c r="B78" s="121" t="s">
        <v>240</v>
      </c>
      <c r="C78" s="121" t="s">
        <v>336</v>
      </c>
      <c r="D78" s="121" t="s">
        <v>242</v>
      </c>
      <c r="E78" s="121" t="s">
        <v>189</v>
      </c>
      <c r="F78" s="122">
        <v>56</v>
      </c>
      <c r="G78" s="123">
        <v>231.64</v>
      </c>
      <c r="H78" s="124"/>
      <c r="I78" s="121" t="s">
        <v>243</v>
      </c>
      <c r="J78" s="124" t="s">
        <v>244</v>
      </c>
      <c r="K78" s="125" t="s">
        <v>337</v>
      </c>
      <c r="L78" s="126">
        <v>44557</v>
      </c>
      <c r="M78" s="103">
        <f>G78/F78</f>
        <v>4.1364285714285716</v>
      </c>
    </row>
    <row r="79" spans="1:13" ht="75" x14ac:dyDescent="0.25">
      <c r="A79" s="120" t="s">
        <v>186</v>
      </c>
      <c r="B79" s="121" t="s">
        <v>240</v>
      </c>
      <c r="C79" s="121" t="s">
        <v>241</v>
      </c>
      <c r="D79" s="121" t="s">
        <v>242</v>
      </c>
      <c r="E79" s="121" t="s">
        <v>189</v>
      </c>
      <c r="F79" s="122">
        <v>140</v>
      </c>
      <c r="G79" s="123">
        <v>579.11</v>
      </c>
      <c r="H79" s="124"/>
      <c r="I79" s="121" t="s">
        <v>243</v>
      </c>
      <c r="J79" s="124" t="s">
        <v>244</v>
      </c>
      <c r="K79" s="125" t="s">
        <v>245</v>
      </c>
      <c r="L79" s="126">
        <v>44557</v>
      </c>
      <c r="M79" s="103">
        <f>G79/F79</f>
        <v>4.1364999999999998</v>
      </c>
    </row>
    <row r="80" spans="1:13" ht="75" x14ac:dyDescent="0.25">
      <c r="A80" s="120" t="s">
        <v>186</v>
      </c>
      <c r="B80" s="121" t="s">
        <v>240</v>
      </c>
      <c r="C80" s="121" t="s">
        <v>292</v>
      </c>
      <c r="D80" s="121" t="s">
        <v>242</v>
      </c>
      <c r="E80" s="121" t="s">
        <v>189</v>
      </c>
      <c r="F80" s="122">
        <v>140</v>
      </c>
      <c r="G80" s="123">
        <v>579.11</v>
      </c>
      <c r="H80" s="124"/>
      <c r="I80" s="121" t="s">
        <v>243</v>
      </c>
      <c r="J80" s="124" t="s">
        <v>244</v>
      </c>
      <c r="K80" s="125" t="s">
        <v>293</v>
      </c>
      <c r="L80" s="126">
        <v>44557</v>
      </c>
      <c r="M80" s="103">
        <f>G80/F80</f>
        <v>4.1364999999999998</v>
      </c>
    </row>
    <row r="81" spans="1:13" ht="75" x14ac:dyDescent="0.25">
      <c r="A81" s="120" t="s">
        <v>186</v>
      </c>
      <c r="B81" s="121" t="s">
        <v>240</v>
      </c>
      <c r="C81" s="121" t="s">
        <v>246</v>
      </c>
      <c r="D81" s="121" t="s">
        <v>242</v>
      </c>
      <c r="E81" s="121" t="s">
        <v>189</v>
      </c>
      <c r="F81" s="122">
        <v>126</v>
      </c>
      <c r="G81" s="123">
        <v>521.20000000000005</v>
      </c>
      <c r="H81" s="124"/>
      <c r="I81" s="121" t="s">
        <v>243</v>
      </c>
      <c r="J81" s="124" t="s">
        <v>244</v>
      </c>
      <c r="K81" s="125" t="s">
        <v>247</v>
      </c>
      <c r="L81" s="126">
        <v>44557</v>
      </c>
      <c r="M81" s="103">
        <f>G81/F81</f>
        <v>4.1365079365079369</v>
      </c>
    </row>
    <row r="82" spans="1:13" ht="75" x14ac:dyDescent="0.25">
      <c r="A82" s="120" t="s">
        <v>186</v>
      </c>
      <c r="B82" s="121" t="s">
        <v>240</v>
      </c>
      <c r="C82" s="121" t="s">
        <v>262</v>
      </c>
      <c r="D82" s="121" t="s">
        <v>242</v>
      </c>
      <c r="E82" s="121" t="s">
        <v>189</v>
      </c>
      <c r="F82" s="122">
        <v>63</v>
      </c>
      <c r="G82" s="123">
        <v>260.60000000000002</v>
      </c>
      <c r="H82" s="124"/>
      <c r="I82" s="121" t="s">
        <v>243</v>
      </c>
      <c r="J82" s="124" t="s">
        <v>244</v>
      </c>
      <c r="K82" s="125" t="s">
        <v>263</v>
      </c>
      <c r="L82" s="126">
        <v>44557</v>
      </c>
      <c r="M82" s="103">
        <f>G82/F82</f>
        <v>4.1365079365079369</v>
      </c>
    </row>
    <row r="83" spans="1:13" ht="75" x14ac:dyDescent="0.25">
      <c r="A83" s="120" t="s">
        <v>186</v>
      </c>
      <c r="B83" s="121" t="s">
        <v>240</v>
      </c>
      <c r="C83" s="121" t="s">
        <v>294</v>
      </c>
      <c r="D83" s="121" t="s">
        <v>242</v>
      </c>
      <c r="E83" s="121" t="s">
        <v>189</v>
      </c>
      <c r="F83" s="122">
        <v>126</v>
      </c>
      <c r="G83" s="123">
        <v>521.20000000000005</v>
      </c>
      <c r="H83" s="124"/>
      <c r="I83" s="121" t="s">
        <v>243</v>
      </c>
      <c r="J83" s="124" t="s">
        <v>244</v>
      </c>
      <c r="K83" s="125" t="s">
        <v>295</v>
      </c>
      <c r="L83" s="126">
        <v>44557</v>
      </c>
      <c r="M83" s="103">
        <f>G83/F83</f>
        <v>4.1365079365079369</v>
      </c>
    </row>
    <row r="84" spans="1:13" ht="75" x14ac:dyDescent="0.25">
      <c r="A84" s="120" t="s">
        <v>186</v>
      </c>
      <c r="B84" s="121" t="s">
        <v>240</v>
      </c>
      <c r="C84" s="121" t="s">
        <v>334</v>
      </c>
      <c r="D84" s="121" t="s">
        <v>242</v>
      </c>
      <c r="E84" s="121" t="s">
        <v>189</v>
      </c>
      <c r="F84" s="122">
        <v>63</v>
      </c>
      <c r="G84" s="123">
        <v>260.60000000000002</v>
      </c>
      <c r="H84" s="124"/>
      <c r="I84" s="121" t="s">
        <v>243</v>
      </c>
      <c r="J84" s="124" t="s">
        <v>244</v>
      </c>
      <c r="K84" s="125" t="s">
        <v>335</v>
      </c>
      <c r="L84" s="126">
        <v>44557</v>
      </c>
      <c r="M84" s="103">
        <f>G84/F84</f>
        <v>4.1365079365079369</v>
      </c>
    </row>
    <row r="85" spans="1:13" ht="75" x14ac:dyDescent="0.25">
      <c r="A85" s="120" t="s">
        <v>186</v>
      </c>
      <c r="B85" s="121" t="s">
        <v>240</v>
      </c>
      <c r="C85" s="121" t="s">
        <v>248</v>
      </c>
      <c r="D85" s="121" t="s">
        <v>242</v>
      </c>
      <c r="E85" s="121" t="s">
        <v>189</v>
      </c>
      <c r="F85" s="122">
        <v>112</v>
      </c>
      <c r="G85" s="123">
        <v>463.29</v>
      </c>
      <c r="H85" s="124"/>
      <c r="I85" s="121" t="s">
        <v>243</v>
      </c>
      <c r="J85" s="124" t="s">
        <v>244</v>
      </c>
      <c r="K85" s="125" t="s">
        <v>249</v>
      </c>
      <c r="L85" s="126">
        <v>44557</v>
      </c>
      <c r="M85" s="103">
        <f>G85/F85</f>
        <v>4.1365178571428576</v>
      </c>
    </row>
    <row r="86" spans="1:13" ht="75" x14ac:dyDescent="0.25">
      <c r="A86" s="120" t="s">
        <v>186</v>
      </c>
      <c r="B86" s="121" t="s">
        <v>240</v>
      </c>
      <c r="C86" s="121" t="s">
        <v>296</v>
      </c>
      <c r="D86" s="121" t="s">
        <v>242</v>
      </c>
      <c r="E86" s="121" t="s">
        <v>189</v>
      </c>
      <c r="F86" s="122">
        <v>112</v>
      </c>
      <c r="G86" s="123">
        <v>463.29</v>
      </c>
      <c r="H86" s="124"/>
      <c r="I86" s="121" t="s">
        <v>243</v>
      </c>
      <c r="J86" s="124" t="s">
        <v>244</v>
      </c>
      <c r="K86" s="125" t="s">
        <v>297</v>
      </c>
      <c r="L86" s="126">
        <v>44557</v>
      </c>
      <c r="M86" s="103">
        <f>G86/F86</f>
        <v>4.1365178571428576</v>
      </c>
    </row>
    <row r="87" spans="1:13" ht="75" x14ac:dyDescent="0.25">
      <c r="A87" s="120" t="s">
        <v>186</v>
      </c>
      <c r="B87" s="121" t="s">
        <v>240</v>
      </c>
      <c r="C87" s="121" t="s">
        <v>252</v>
      </c>
      <c r="D87" s="121" t="s">
        <v>242</v>
      </c>
      <c r="E87" s="121" t="s">
        <v>189</v>
      </c>
      <c r="F87" s="122">
        <v>98</v>
      </c>
      <c r="G87" s="123">
        <v>405.38</v>
      </c>
      <c r="H87" s="124"/>
      <c r="I87" s="121" t="s">
        <v>243</v>
      </c>
      <c r="J87" s="124" t="s">
        <v>244</v>
      </c>
      <c r="K87" s="125" t="s">
        <v>253</v>
      </c>
      <c r="L87" s="126">
        <v>44557</v>
      </c>
      <c r="M87" s="103">
        <f>G87/F87</f>
        <v>4.1365306122448979</v>
      </c>
    </row>
    <row r="88" spans="1:13" ht="75" x14ac:dyDescent="0.25">
      <c r="A88" s="120" t="s">
        <v>186</v>
      </c>
      <c r="B88" s="121" t="s">
        <v>240</v>
      </c>
      <c r="C88" s="121" t="s">
        <v>298</v>
      </c>
      <c r="D88" s="121" t="s">
        <v>242</v>
      </c>
      <c r="E88" s="121" t="s">
        <v>189</v>
      </c>
      <c r="F88" s="122">
        <v>98</v>
      </c>
      <c r="G88" s="123">
        <v>405.38</v>
      </c>
      <c r="H88" s="124"/>
      <c r="I88" s="121" t="s">
        <v>243</v>
      </c>
      <c r="J88" s="124" t="s">
        <v>244</v>
      </c>
      <c r="K88" s="125" t="s">
        <v>299</v>
      </c>
      <c r="L88" s="126">
        <v>44557</v>
      </c>
      <c r="M88" s="103">
        <f>G88/F88</f>
        <v>4.1365306122448979</v>
      </c>
    </row>
    <row r="89" spans="1:13" ht="75" x14ac:dyDescent="0.25">
      <c r="A89" s="120" t="s">
        <v>186</v>
      </c>
      <c r="B89" s="121" t="s">
        <v>240</v>
      </c>
      <c r="C89" s="121" t="s">
        <v>258</v>
      </c>
      <c r="D89" s="121" t="s">
        <v>242</v>
      </c>
      <c r="E89" s="121" t="s">
        <v>189</v>
      </c>
      <c r="F89" s="122">
        <v>80</v>
      </c>
      <c r="G89" s="123">
        <v>330.93</v>
      </c>
      <c r="H89" s="124"/>
      <c r="I89" s="121" t="s">
        <v>243</v>
      </c>
      <c r="J89" s="124" t="s">
        <v>244</v>
      </c>
      <c r="K89" s="125" t="s">
        <v>259</v>
      </c>
      <c r="L89" s="126">
        <v>44557</v>
      </c>
      <c r="M89" s="103">
        <f>G89/F89</f>
        <v>4.1366250000000004</v>
      </c>
    </row>
    <row r="90" spans="1:13" ht="75" x14ac:dyDescent="0.25">
      <c r="A90" s="120" t="s">
        <v>186</v>
      </c>
      <c r="B90" s="121" t="s">
        <v>240</v>
      </c>
      <c r="C90" s="121" t="s">
        <v>316</v>
      </c>
      <c r="D90" s="121" t="s">
        <v>242</v>
      </c>
      <c r="E90" s="121" t="s">
        <v>189</v>
      </c>
      <c r="F90" s="122">
        <v>80</v>
      </c>
      <c r="G90" s="123">
        <v>330.93</v>
      </c>
      <c r="H90" s="124"/>
      <c r="I90" s="121" t="s">
        <v>243</v>
      </c>
      <c r="J90" s="124" t="s">
        <v>244</v>
      </c>
      <c r="K90" s="125" t="s">
        <v>317</v>
      </c>
      <c r="L90" s="126">
        <v>44557</v>
      </c>
      <c r="M90" s="103">
        <f>G90/F90</f>
        <v>4.1366250000000004</v>
      </c>
    </row>
    <row r="91" spans="1:13" ht="60" x14ac:dyDescent="0.25">
      <c r="A91" s="120" t="s">
        <v>186</v>
      </c>
      <c r="B91" s="121" t="s">
        <v>358</v>
      </c>
      <c r="C91" s="121" t="s">
        <v>359</v>
      </c>
      <c r="D91" s="121" t="s">
        <v>360</v>
      </c>
      <c r="E91" s="121" t="s">
        <v>189</v>
      </c>
      <c r="F91" s="122">
        <v>28</v>
      </c>
      <c r="G91" s="123">
        <v>118.03</v>
      </c>
      <c r="H91" s="124"/>
      <c r="I91" s="121" t="s">
        <v>361</v>
      </c>
      <c r="J91" s="124" t="s">
        <v>362</v>
      </c>
      <c r="K91" s="125" t="s">
        <v>363</v>
      </c>
      <c r="L91" s="126">
        <v>44867</v>
      </c>
      <c r="M91" s="103">
        <f>G91/F91</f>
        <v>4.215357142857143</v>
      </c>
    </row>
    <row r="92" spans="1:13" ht="75" x14ac:dyDescent="0.25">
      <c r="A92" s="120" t="s">
        <v>186</v>
      </c>
      <c r="B92" s="121" t="s">
        <v>240</v>
      </c>
      <c r="C92" s="121" t="s">
        <v>272</v>
      </c>
      <c r="D92" s="121" t="s">
        <v>242</v>
      </c>
      <c r="E92" s="121" t="s">
        <v>189</v>
      </c>
      <c r="F92" s="122">
        <v>42</v>
      </c>
      <c r="G92" s="123">
        <v>177.05</v>
      </c>
      <c r="H92" s="124"/>
      <c r="I92" s="121" t="s">
        <v>243</v>
      </c>
      <c r="J92" s="124" t="s">
        <v>244</v>
      </c>
      <c r="K92" s="125" t="s">
        <v>273</v>
      </c>
      <c r="L92" s="126">
        <v>44557</v>
      </c>
      <c r="M92" s="103">
        <f>G92/F92</f>
        <v>4.215476190476191</v>
      </c>
    </row>
    <row r="93" spans="1:13" ht="75" x14ac:dyDescent="0.25">
      <c r="A93" s="120" t="s">
        <v>186</v>
      </c>
      <c r="B93" s="121" t="s">
        <v>240</v>
      </c>
      <c r="C93" s="121" t="s">
        <v>306</v>
      </c>
      <c r="D93" s="121" t="s">
        <v>242</v>
      </c>
      <c r="E93" s="121" t="s">
        <v>189</v>
      </c>
      <c r="F93" s="122">
        <v>42</v>
      </c>
      <c r="G93" s="123">
        <v>177.05</v>
      </c>
      <c r="H93" s="124"/>
      <c r="I93" s="121" t="s">
        <v>243</v>
      </c>
      <c r="J93" s="124" t="s">
        <v>244</v>
      </c>
      <c r="K93" s="125" t="s">
        <v>307</v>
      </c>
      <c r="L93" s="126">
        <v>44557</v>
      </c>
      <c r="M93" s="103">
        <f>G93/F93</f>
        <v>4.215476190476191</v>
      </c>
    </row>
    <row r="94" spans="1:13" ht="75" x14ac:dyDescent="0.25">
      <c r="A94" s="120" t="s">
        <v>186</v>
      </c>
      <c r="B94" s="121" t="s">
        <v>240</v>
      </c>
      <c r="C94" s="121" t="s">
        <v>340</v>
      </c>
      <c r="D94" s="121" t="s">
        <v>242</v>
      </c>
      <c r="E94" s="121" t="s">
        <v>189</v>
      </c>
      <c r="F94" s="122">
        <v>42</v>
      </c>
      <c r="G94" s="123">
        <v>177.05</v>
      </c>
      <c r="H94" s="124"/>
      <c r="I94" s="121" t="s">
        <v>243</v>
      </c>
      <c r="J94" s="124" t="s">
        <v>244</v>
      </c>
      <c r="K94" s="125" t="s">
        <v>341</v>
      </c>
      <c r="L94" s="126">
        <v>44557</v>
      </c>
      <c r="M94" s="103">
        <f>G94/F94</f>
        <v>4.215476190476191</v>
      </c>
    </row>
    <row r="95" spans="1:13" ht="75" x14ac:dyDescent="0.25">
      <c r="A95" s="120" t="s">
        <v>186</v>
      </c>
      <c r="B95" s="121" t="s">
        <v>240</v>
      </c>
      <c r="C95" s="121" t="s">
        <v>270</v>
      </c>
      <c r="D95" s="121" t="s">
        <v>242</v>
      </c>
      <c r="E95" s="121" t="s">
        <v>189</v>
      </c>
      <c r="F95" s="122">
        <v>49</v>
      </c>
      <c r="G95" s="123">
        <v>206.56</v>
      </c>
      <c r="H95" s="124"/>
      <c r="I95" s="121" t="s">
        <v>243</v>
      </c>
      <c r="J95" s="124" t="s">
        <v>244</v>
      </c>
      <c r="K95" s="125" t="s">
        <v>271</v>
      </c>
      <c r="L95" s="126">
        <v>44557</v>
      </c>
      <c r="M95" s="103">
        <f>G95/F95</f>
        <v>4.2155102040816326</v>
      </c>
    </row>
    <row r="96" spans="1:13" ht="75" x14ac:dyDescent="0.25">
      <c r="A96" s="120" t="s">
        <v>186</v>
      </c>
      <c r="B96" s="121" t="s">
        <v>240</v>
      </c>
      <c r="C96" s="121" t="s">
        <v>338</v>
      </c>
      <c r="D96" s="121" t="s">
        <v>242</v>
      </c>
      <c r="E96" s="121" t="s">
        <v>189</v>
      </c>
      <c r="F96" s="122">
        <v>49</v>
      </c>
      <c r="G96" s="123">
        <v>206.56</v>
      </c>
      <c r="H96" s="124"/>
      <c r="I96" s="121" t="s">
        <v>243</v>
      </c>
      <c r="J96" s="124" t="s">
        <v>244</v>
      </c>
      <c r="K96" s="125" t="s">
        <v>339</v>
      </c>
      <c r="L96" s="126">
        <v>44557</v>
      </c>
      <c r="M96" s="103">
        <f>G96/F96</f>
        <v>4.2155102040816326</v>
      </c>
    </row>
    <row r="97" spans="1:13" ht="75" x14ac:dyDescent="0.25">
      <c r="A97" s="120" t="s">
        <v>186</v>
      </c>
      <c r="B97" s="121" t="s">
        <v>240</v>
      </c>
      <c r="C97" s="121" t="s">
        <v>268</v>
      </c>
      <c r="D97" s="121" t="s">
        <v>242</v>
      </c>
      <c r="E97" s="121" t="s">
        <v>189</v>
      </c>
      <c r="F97" s="122">
        <v>50</v>
      </c>
      <c r="G97" s="123">
        <v>210.78</v>
      </c>
      <c r="H97" s="124"/>
      <c r="I97" s="121" t="s">
        <v>243</v>
      </c>
      <c r="J97" s="124" t="s">
        <v>244</v>
      </c>
      <c r="K97" s="125" t="s">
        <v>269</v>
      </c>
      <c r="L97" s="126">
        <v>44557</v>
      </c>
      <c r="M97" s="103">
        <f>G97/F97</f>
        <v>4.2156000000000002</v>
      </c>
    </row>
    <row r="98" spans="1:13" ht="75" x14ac:dyDescent="0.25">
      <c r="A98" s="120" t="s">
        <v>186</v>
      </c>
      <c r="B98" s="121" t="s">
        <v>240</v>
      </c>
      <c r="C98" s="121" t="s">
        <v>322</v>
      </c>
      <c r="D98" s="121" t="s">
        <v>242</v>
      </c>
      <c r="E98" s="121" t="s">
        <v>189</v>
      </c>
      <c r="F98" s="122">
        <v>50</v>
      </c>
      <c r="G98" s="123">
        <v>210.78</v>
      </c>
      <c r="H98" s="124"/>
      <c r="I98" s="121" t="s">
        <v>243</v>
      </c>
      <c r="J98" s="124" t="s">
        <v>244</v>
      </c>
      <c r="K98" s="125" t="s">
        <v>323</v>
      </c>
      <c r="L98" s="126">
        <v>44557</v>
      </c>
      <c r="M98" s="103">
        <f>G98/F98</f>
        <v>4.2156000000000002</v>
      </c>
    </row>
    <row r="99" spans="1:13" ht="75" x14ac:dyDescent="0.25">
      <c r="A99" s="120" t="s">
        <v>186</v>
      </c>
      <c r="B99" s="121" t="s">
        <v>442</v>
      </c>
      <c r="C99" s="121" t="s">
        <v>322</v>
      </c>
      <c r="D99" s="121" t="s">
        <v>443</v>
      </c>
      <c r="E99" s="121" t="s">
        <v>189</v>
      </c>
      <c r="F99" s="122">
        <v>50</v>
      </c>
      <c r="G99" s="123">
        <v>210.78</v>
      </c>
      <c r="H99" s="124"/>
      <c r="I99" s="121" t="s">
        <v>444</v>
      </c>
      <c r="J99" s="124" t="s">
        <v>445</v>
      </c>
      <c r="K99" s="125" t="s">
        <v>448</v>
      </c>
      <c r="L99" s="126">
        <v>45783</v>
      </c>
      <c r="M99" s="103">
        <f>G99/F99</f>
        <v>4.2156000000000002</v>
      </c>
    </row>
    <row r="100" spans="1:13" ht="75" x14ac:dyDescent="0.25">
      <c r="A100" s="120" t="s">
        <v>186</v>
      </c>
      <c r="B100" s="121" t="s">
        <v>50</v>
      </c>
      <c r="C100" s="121" t="s">
        <v>322</v>
      </c>
      <c r="D100" s="121" t="s">
        <v>462</v>
      </c>
      <c r="E100" s="121" t="s">
        <v>189</v>
      </c>
      <c r="F100" s="122">
        <v>50</v>
      </c>
      <c r="G100" s="123">
        <v>210.78</v>
      </c>
      <c r="H100" s="124"/>
      <c r="I100" s="121" t="s">
        <v>463</v>
      </c>
      <c r="J100" s="124" t="s">
        <v>464</v>
      </c>
      <c r="K100" s="125" t="s">
        <v>467</v>
      </c>
      <c r="L100" s="126">
        <v>45873</v>
      </c>
      <c r="M100" s="103">
        <f>G100/F100</f>
        <v>4.2156000000000002</v>
      </c>
    </row>
    <row r="101" spans="1:13" ht="60" x14ac:dyDescent="0.25">
      <c r="A101" s="120" t="s">
        <v>186</v>
      </c>
      <c r="B101" s="121" t="s">
        <v>442</v>
      </c>
      <c r="C101" s="121" t="s">
        <v>268</v>
      </c>
      <c r="D101" s="121" t="s">
        <v>507</v>
      </c>
      <c r="E101" s="121" t="s">
        <v>189</v>
      </c>
      <c r="F101" s="122">
        <v>50</v>
      </c>
      <c r="G101" s="123">
        <v>210.78</v>
      </c>
      <c r="H101" s="124"/>
      <c r="I101" s="121" t="s">
        <v>444</v>
      </c>
      <c r="J101" s="124" t="s">
        <v>508</v>
      </c>
      <c r="K101" s="125" t="s">
        <v>514</v>
      </c>
      <c r="L101" s="126">
        <v>46156</v>
      </c>
      <c r="M101" s="103">
        <f>G101/F101</f>
        <v>4.2156000000000002</v>
      </c>
    </row>
    <row r="102" spans="1:13" ht="60" x14ac:dyDescent="0.25">
      <c r="A102" s="120" t="s">
        <v>186</v>
      </c>
      <c r="B102" s="121" t="s">
        <v>442</v>
      </c>
      <c r="C102" s="121" t="s">
        <v>322</v>
      </c>
      <c r="D102" s="121" t="s">
        <v>507</v>
      </c>
      <c r="E102" s="121" t="s">
        <v>189</v>
      </c>
      <c r="F102" s="122">
        <v>50</v>
      </c>
      <c r="G102" s="123">
        <v>210.78</v>
      </c>
      <c r="H102" s="124"/>
      <c r="I102" s="121" t="s">
        <v>444</v>
      </c>
      <c r="J102" s="124" t="s">
        <v>508</v>
      </c>
      <c r="K102" s="125" t="s">
        <v>515</v>
      </c>
      <c r="L102" s="126">
        <v>46156</v>
      </c>
      <c r="M102" s="103">
        <f>G102/F102</f>
        <v>4.2156000000000002</v>
      </c>
    </row>
    <row r="103" spans="1:13" ht="75" x14ac:dyDescent="0.25">
      <c r="A103" s="120" t="s">
        <v>186</v>
      </c>
      <c r="B103" s="121" t="s">
        <v>442</v>
      </c>
      <c r="C103" s="121" t="s">
        <v>322</v>
      </c>
      <c r="D103" s="121" t="s">
        <v>518</v>
      </c>
      <c r="E103" s="121" t="s">
        <v>189</v>
      </c>
      <c r="F103" s="122">
        <v>50</v>
      </c>
      <c r="G103" s="123">
        <v>210.78</v>
      </c>
      <c r="H103" s="124"/>
      <c r="I103" s="121" t="s">
        <v>444</v>
      </c>
      <c r="J103" s="124" t="s">
        <v>519</v>
      </c>
      <c r="K103" s="125" t="s">
        <v>522</v>
      </c>
      <c r="L103" s="126">
        <v>46161</v>
      </c>
      <c r="M103" s="103">
        <f>G103/F103</f>
        <v>4.2156000000000002</v>
      </c>
    </row>
    <row r="104" spans="1:13" ht="75" x14ac:dyDescent="0.25">
      <c r="A104" s="120" t="s">
        <v>186</v>
      </c>
      <c r="B104" s="121" t="s">
        <v>186</v>
      </c>
      <c r="C104" s="121" t="s">
        <v>187</v>
      </c>
      <c r="D104" s="121" t="s">
        <v>352</v>
      </c>
      <c r="E104" s="121" t="s">
        <v>189</v>
      </c>
      <c r="F104" s="122">
        <v>40</v>
      </c>
      <c r="G104" s="123">
        <v>171.77</v>
      </c>
      <c r="H104" s="124"/>
      <c r="I104" s="121" t="s">
        <v>353</v>
      </c>
      <c r="J104" s="124" t="s">
        <v>354</v>
      </c>
      <c r="K104" s="125" t="s">
        <v>356</v>
      </c>
      <c r="L104" s="126">
        <v>44755</v>
      </c>
      <c r="M104" s="103">
        <f>G104/F104</f>
        <v>4.2942499999999999</v>
      </c>
    </row>
    <row r="105" spans="1:13" ht="75" x14ac:dyDescent="0.25">
      <c r="A105" s="120" t="s">
        <v>186</v>
      </c>
      <c r="B105" s="121" t="s">
        <v>240</v>
      </c>
      <c r="C105" s="121" t="s">
        <v>274</v>
      </c>
      <c r="D105" s="121" t="s">
        <v>242</v>
      </c>
      <c r="E105" s="121" t="s">
        <v>189</v>
      </c>
      <c r="F105" s="122">
        <v>40</v>
      </c>
      <c r="G105" s="123">
        <v>171.78</v>
      </c>
      <c r="H105" s="124"/>
      <c r="I105" s="121" t="s">
        <v>243</v>
      </c>
      <c r="J105" s="124" t="s">
        <v>244</v>
      </c>
      <c r="K105" s="125" t="s">
        <v>275</v>
      </c>
      <c r="L105" s="126">
        <v>44557</v>
      </c>
      <c r="M105" s="103">
        <f>G105/F105</f>
        <v>4.2945000000000002</v>
      </c>
    </row>
    <row r="106" spans="1:13" ht="75" x14ac:dyDescent="0.25">
      <c r="A106" s="120" t="s">
        <v>186</v>
      </c>
      <c r="B106" s="121" t="s">
        <v>240</v>
      </c>
      <c r="C106" s="121" t="s">
        <v>324</v>
      </c>
      <c r="D106" s="121" t="s">
        <v>242</v>
      </c>
      <c r="E106" s="121" t="s">
        <v>189</v>
      </c>
      <c r="F106" s="122">
        <v>40</v>
      </c>
      <c r="G106" s="123">
        <v>171.78</v>
      </c>
      <c r="H106" s="124"/>
      <c r="I106" s="121" t="s">
        <v>243</v>
      </c>
      <c r="J106" s="124" t="s">
        <v>244</v>
      </c>
      <c r="K106" s="125" t="s">
        <v>325</v>
      </c>
      <c r="L106" s="126">
        <v>44557</v>
      </c>
      <c r="M106" s="103">
        <f>G106/F106</f>
        <v>4.2945000000000002</v>
      </c>
    </row>
    <row r="107" spans="1:13" ht="75" x14ac:dyDescent="0.25">
      <c r="A107" s="120" t="s">
        <v>186</v>
      </c>
      <c r="B107" s="121" t="s">
        <v>442</v>
      </c>
      <c r="C107" s="121" t="s">
        <v>324</v>
      </c>
      <c r="D107" s="121" t="s">
        <v>443</v>
      </c>
      <c r="E107" s="121" t="s">
        <v>189</v>
      </c>
      <c r="F107" s="122">
        <v>40</v>
      </c>
      <c r="G107" s="123">
        <v>171.78</v>
      </c>
      <c r="H107" s="124"/>
      <c r="I107" s="121" t="s">
        <v>444</v>
      </c>
      <c r="J107" s="124" t="s">
        <v>445</v>
      </c>
      <c r="K107" s="125" t="s">
        <v>449</v>
      </c>
      <c r="L107" s="126">
        <v>45783</v>
      </c>
      <c r="M107" s="103">
        <f>G107/F107</f>
        <v>4.2945000000000002</v>
      </c>
    </row>
    <row r="108" spans="1:13" ht="75" x14ac:dyDescent="0.25">
      <c r="A108" s="120" t="s">
        <v>186</v>
      </c>
      <c r="B108" s="121" t="s">
        <v>50</v>
      </c>
      <c r="C108" s="121" t="s">
        <v>324</v>
      </c>
      <c r="D108" s="121" t="s">
        <v>462</v>
      </c>
      <c r="E108" s="121" t="s">
        <v>189</v>
      </c>
      <c r="F108" s="122">
        <v>40</v>
      </c>
      <c r="G108" s="123">
        <v>171.78</v>
      </c>
      <c r="H108" s="124"/>
      <c r="I108" s="121" t="s">
        <v>463</v>
      </c>
      <c r="J108" s="124" t="s">
        <v>464</v>
      </c>
      <c r="K108" s="125" t="s">
        <v>468</v>
      </c>
      <c r="L108" s="126">
        <v>45873</v>
      </c>
      <c r="M108" s="103">
        <f>G108/F108</f>
        <v>4.2945000000000002</v>
      </c>
    </row>
    <row r="109" spans="1:13" ht="75" x14ac:dyDescent="0.25">
      <c r="A109" s="120" t="s">
        <v>186</v>
      </c>
      <c r="B109" s="121" t="s">
        <v>186</v>
      </c>
      <c r="C109" s="121" t="s">
        <v>187</v>
      </c>
      <c r="D109" s="121" t="s">
        <v>503</v>
      </c>
      <c r="E109" s="121" t="s">
        <v>189</v>
      </c>
      <c r="F109" s="122">
        <v>40</v>
      </c>
      <c r="G109" s="123">
        <v>171.78</v>
      </c>
      <c r="H109" s="124"/>
      <c r="I109" s="121" t="s">
        <v>504</v>
      </c>
      <c r="J109" s="124" t="s">
        <v>505</v>
      </c>
      <c r="K109" s="125" t="s">
        <v>506</v>
      </c>
      <c r="L109" s="126">
        <v>46146</v>
      </c>
      <c r="M109" s="103">
        <f>G109/F109</f>
        <v>4.2945000000000002</v>
      </c>
    </row>
    <row r="110" spans="1:13" ht="60" x14ac:dyDescent="0.25">
      <c r="A110" s="120" t="s">
        <v>186</v>
      </c>
      <c r="B110" s="121" t="s">
        <v>442</v>
      </c>
      <c r="C110" s="121" t="s">
        <v>274</v>
      </c>
      <c r="D110" s="121" t="s">
        <v>507</v>
      </c>
      <c r="E110" s="121" t="s">
        <v>189</v>
      </c>
      <c r="F110" s="122">
        <v>40</v>
      </c>
      <c r="G110" s="123">
        <v>171.78</v>
      </c>
      <c r="H110" s="124"/>
      <c r="I110" s="121" t="s">
        <v>444</v>
      </c>
      <c r="J110" s="124" t="s">
        <v>508</v>
      </c>
      <c r="K110" s="125" t="s">
        <v>511</v>
      </c>
      <c r="L110" s="126">
        <v>46156</v>
      </c>
      <c r="M110" s="103">
        <f>G110/F110</f>
        <v>4.2945000000000002</v>
      </c>
    </row>
    <row r="111" spans="1:13" ht="60" x14ac:dyDescent="0.25">
      <c r="A111" s="120" t="s">
        <v>186</v>
      </c>
      <c r="B111" s="121" t="s">
        <v>442</v>
      </c>
      <c r="C111" s="121" t="s">
        <v>324</v>
      </c>
      <c r="D111" s="121" t="s">
        <v>507</v>
      </c>
      <c r="E111" s="121" t="s">
        <v>189</v>
      </c>
      <c r="F111" s="122">
        <v>40</v>
      </c>
      <c r="G111" s="123">
        <v>171.78</v>
      </c>
      <c r="H111" s="124"/>
      <c r="I111" s="121" t="s">
        <v>444</v>
      </c>
      <c r="J111" s="124" t="s">
        <v>508</v>
      </c>
      <c r="K111" s="125" t="s">
        <v>517</v>
      </c>
      <c r="L111" s="126">
        <v>46156</v>
      </c>
      <c r="M111" s="103">
        <f>G111/F111</f>
        <v>4.2945000000000002</v>
      </c>
    </row>
    <row r="112" spans="1:13" ht="75" x14ac:dyDescent="0.25">
      <c r="A112" s="120" t="s">
        <v>186</v>
      </c>
      <c r="B112" s="121" t="s">
        <v>442</v>
      </c>
      <c r="C112" s="121" t="s">
        <v>324</v>
      </c>
      <c r="D112" s="121" t="s">
        <v>518</v>
      </c>
      <c r="E112" s="121" t="s">
        <v>189</v>
      </c>
      <c r="F112" s="122">
        <v>40</v>
      </c>
      <c r="G112" s="123">
        <v>171.78</v>
      </c>
      <c r="H112" s="124"/>
      <c r="I112" s="121" t="s">
        <v>444</v>
      </c>
      <c r="J112" s="124" t="s">
        <v>519</v>
      </c>
      <c r="K112" s="125" t="s">
        <v>523</v>
      </c>
      <c r="L112" s="126">
        <v>46161</v>
      </c>
      <c r="M112" s="103">
        <f>G112/F112</f>
        <v>4.2945000000000002</v>
      </c>
    </row>
    <row r="113" spans="1:13" ht="75" x14ac:dyDescent="0.25">
      <c r="A113" s="120" t="s">
        <v>186</v>
      </c>
      <c r="B113" s="121" t="s">
        <v>240</v>
      </c>
      <c r="C113" s="121" t="s">
        <v>276</v>
      </c>
      <c r="D113" s="121" t="s">
        <v>242</v>
      </c>
      <c r="E113" s="121" t="s">
        <v>189</v>
      </c>
      <c r="F113" s="122">
        <v>35</v>
      </c>
      <c r="G113" s="123">
        <v>152.30000000000001</v>
      </c>
      <c r="H113" s="124"/>
      <c r="I113" s="121" t="s">
        <v>243</v>
      </c>
      <c r="J113" s="124" t="s">
        <v>244</v>
      </c>
      <c r="K113" s="125" t="s">
        <v>277</v>
      </c>
      <c r="L113" s="126">
        <v>44557</v>
      </c>
      <c r="M113" s="103">
        <f>G113/F113</f>
        <v>4.3514285714285714</v>
      </c>
    </row>
    <row r="114" spans="1:13" ht="75" x14ac:dyDescent="0.25">
      <c r="A114" s="120" t="s">
        <v>186</v>
      </c>
      <c r="B114" s="121" t="s">
        <v>240</v>
      </c>
      <c r="C114" s="121" t="s">
        <v>342</v>
      </c>
      <c r="D114" s="121" t="s">
        <v>242</v>
      </c>
      <c r="E114" s="121" t="s">
        <v>189</v>
      </c>
      <c r="F114" s="122">
        <v>35</v>
      </c>
      <c r="G114" s="123">
        <v>152.30000000000001</v>
      </c>
      <c r="H114" s="124"/>
      <c r="I114" s="121" t="s">
        <v>243</v>
      </c>
      <c r="J114" s="124" t="s">
        <v>244</v>
      </c>
      <c r="K114" s="125" t="s">
        <v>343</v>
      </c>
      <c r="L114" s="126">
        <v>44557</v>
      </c>
      <c r="M114" s="103">
        <f>G114/F114</f>
        <v>4.3514285714285714</v>
      </c>
    </row>
    <row r="115" spans="1:13" ht="75" x14ac:dyDescent="0.25">
      <c r="A115" s="120" t="s">
        <v>186</v>
      </c>
      <c r="B115" s="121" t="s">
        <v>240</v>
      </c>
      <c r="C115" s="121" t="s">
        <v>278</v>
      </c>
      <c r="D115" s="121" t="s">
        <v>242</v>
      </c>
      <c r="E115" s="121" t="s">
        <v>189</v>
      </c>
      <c r="F115" s="122">
        <v>30</v>
      </c>
      <c r="G115" s="123">
        <v>130.55000000000001</v>
      </c>
      <c r="H115" s="124"/>
      <c r="I115" s="121" t="s">
        <v>243</v>
      </c>
      <c r="J115" s="124" t="s">
        <v>244</v>
      </c>
      <c r="K115" s="125" t="s">
        <v>279</v>
      </c>
      <c r="L115" s="126">
        <v>44557</v>
      </c>
      <c r="M115" s="103">
        <f>G115/F115</f>
        <v>4.3516666666666675</v>
      </c>
    </row>
    <row r="116" spans="1:13" ht="75" x14ac:dyDescent="0.25">
      <c r="A116" s="120" t="s">
        <v>186</v>
      </c>
      <c r="B116" s="121" t="s">
        <v>240</v>
      </c>
      <c r="C116" s="121" t="s">
        <v>326</v>
      </c>
      <c r="D116" s="121" t="s">
        <v>242</v>
      </c>
      <c r="E116" s="121" t="s">
        <v>189</v>
      </c>
      <c r="F116" s="122">
        <v>30</v>
      </c>
      <c r="G116" s="123">
        <v>130.55000000000001</v>
      </c>
      <c r="H116" s="124"/>
      <c r="I116" s="121" t="s">
        <v>243</v>
      </c>
      <c r="J116" s="124" t="s">
        <v>244</v>
      </c>
      <c r="K116" s="125" t="s">
        <v>327</v>
      </c>
      <c r="L116" s="126">
        <v>44557</v>
      </c>
      <c r="M116" s="103">
        <f>G116/F116</f>
        <v>4.3516666666666675</v>
      </c>
    </row>
    <row r="117" spans="1:13" ht="75" x14ac:dyDescent="0.25">
      <c r="A117" s="120" t="s">
        <v>186</v>
      </c>
      <c r="B117" s="121" t="s">
        <v>442</v>
      </c>
      <c r="C117" s="121" t="s">
        <v>326</v>
      </c>
      <c r="D117" s="121" t="s">
        <v>443</v>
      </c>
      <c r="E117" s="121" t="s">
        <v>189</v>
      </c>
      <c r="F117" s="122">
        <v>30</v>
      </c>
      <c r="G117" s="123">
        <v>130.55000000000001</v>
      </c>
      <c r="H117" s="124"/>
      <c r="I117" s="121" t="s">
        <v>444</v>
      </c>
      <c r="J117" s="124" t="s">
        <v>445</v>
      </c>
      <c r="K117" s="125" t="s">
        <v>447</v>
      </c>
      <c r="L117" s="126">
        <v>45783</v>
      </c>
      <c r="M117" s="103">
        <f>G117/F117</f>
        <v>4.3516666666666675</v>
      </c>
    </row>
    <row r="118" spans="1:13" ht="75" x14ac:dyDescent="0.25">
      <c r="A118" s="120" t="s">
        <v>186</v>
      </c>
      <c r="B118" s="121" t="s">
        <v>50</v>
      </c>
      <c r="C118" s="121" t="s">
        <v>326</v>
      </c>
      <c r="D118" s="121" t="s">
        <v>462</v>
      </c>
      <c r="E118" s="121" t="s">
        <v>189</v>
      </c>
      <c r="F118" s="122">
        <v>30</v>
      </c>
      <c r="G118" s="123">
        <v>130.55000000000001</v>
      </c>
      <c r="H118" s="124"/>
      <c r="I118" s="121" t="s">
        <v>463</v>
      </c>
      <c r="J118" s="124" t="s">
        <v>464</v>
      </c>
      <c r="K118" s="125" t="s">
        <v>466</v>
      </c>
      <c r="L118" s="126">
        <v>45873</v>
      </c>
      <c r="M118" s="103">
        <f>G118/F118</f>
        <v>4.3516666666666675</v>
      </c>
    </row>
    <row r="119" spans="1:13" ht="60" x14ac:dyDescent="0.25">
      <c r="A119" s="120" t="s">
        <v>186</v>
      </c>
      <c r="B119" s="121" t="s">
        <v>442</v>
      </c>
      <c r="C119" s="121" t="s">
        <v>326</v>
      </c>
      <c r="D119" s="121" t="s">
        <v>507</v>
      </c>
      <c r="E119" s="121" t="s">
        <v>189</v>
      </c>
      <c r="F119" s="122">
        <v>30</v>
      </c>
      <c r="G119" s="123">
        <v>130.55000000000001</v>
      </c>
      <c r="H119" s="124"/>
      <c r="I119" s="121" t="s">
        <v>444</v>
      </c>
      <c r="J119" s="124" t="s">
        <v>508</v>
      </c>
      <c r="K119" s="125" t="s">
        <v>510</v>
      </c>
      <c r="L119" s="126">
        <v>46156</v>
      </c>
      <c r="M119" s="103">
        <f>G119/F119</f>
        <v>4.3516666666666675</v>
      </c>
    </row>
    <row r="120" spans="1:13" ht="60" x14ac:dyDescent="0.25">
      <c r="A120" s="120" t="s">
        <v>186</v>
      </c>
      <c r="B120" s="121" t="s">
        <v>442</v>
      </c>
      <c r="C120" s="121" t="s">
        <v>512</v>
      </c>
      <c r="D120" s="121" t="s">
        <v>507</v>
      </c>
      <c r="E120" s="121" t="s">
        <v>189</v>
      </c>
      <c r="F120" s="122">
        <v>30</v>
      </c>
      <c r="G120" s="123">
        <v>130.55000000000001</v>
      </c>
      <c r="H120" s="124"/>
      <c r="I120" s="121" t="s">
        <v>444</v>
      </c>
      <c r="J120" s="124" t="s">
        <v>508</v>
      </c>
      <c r="K120" s="125" t="s">
        <v>513</v>
      </c>
      <c r="L120" s="126">
        <v>46156</v>
      </c>
      <c r="M120" s="103">
        <f>G120/F120</f>
        <v>4.3516666666666675</v>
      </c>
    </row>
    <row r="121" spans="1:13" ht="75" x14ac:dyDescent="0.25">
      <c r="A121" s="120" t="s">
        <v>186</v>
      </c>
      <c r="B121" s="121" t="s">
        <v>442</v>
      </c>
      <c r="C121" s="121" t="s">
        <v>326</v>
      </c>
      <c r="D121" s="121" t="s">
        <v>518</v>
      </c>
      <c r="E121" s="121" t="s">
        <v>189</v>
      </c>
      <c r="F121" s="122">
        <v>30</v>
      </c>
      <c r="G121" s="123">
        <v>130.55000000000001</v>
      </c>
      <c r="H121" s="124"/>
      <c r="I121" s="121" t="s">
        <v>444</v>
      </c>
      <c r="J121" s="124" t="s">
        <v>519</v>
      </c>
      <c r="K121" s="125" t="s">
        <v>521</v>
      </c>
      <c r="L121" s="126">
        <v>46161</v>
      </c>
      <c r="M121" s="103">
        <f>G121/F121</f>
        <v>4.3516666666666675</v>
      </c>
    </row>
    <row r="122" spans="1:13" ht="75" x14ac:dyDescent="0.25">
      <c r="A122" s="120" t="s">
        <v>186</v>
      </c>
      <c r="B122" s="121" t="s">
        <v>240</v>
      </c>
      <c r="C122" s="121" t="s">
        <v>284</v>
      </c>
      <c r="D122" s="121" t="s">
        <v>242</v>
      </c>
      <c r="E122" s="121" t="s">
        <v>189</v>
      </c>
      <c r="F122" s="122">
        <v>20</v>
      </c>
      <c r="G122" s="123">
        <v>88.16</v>
      </c>
      <c r="H122" s="124"/>
      <c r="I122" s="121" t="s">
        <v>243</v>
      </c>
      <c r="J122" s="124" t="s">
        <v>244</v>
      </c>
      <c r="K122" s="125" t="s">
        <v>285</v>
      </c>
      <c r="L122" s="126">
        <v>44557</v>
      </c>
      <c r="M122" s="103">
        <f>G122/F122</f>
        <v>4.4079999999999995</v>
      </c>
    </row>
    <row r="123" spans="1:13" ht="75" x14ac:dyDescent="0.25">
      <c r="A123" s="120" t="s">
        <v>186</v>
      </c>
      <c r="B123" s="121" t="s">
        <v>240</v>
      </c>
      <c r="C123" s="121" t="s">
        <v>288</v>
      </c>
      <c r="D123" s="121" t="s">
        <v>242</v>
      </c>
      <c r="E123" s="121" t="s">
        <v>189</v>
      </c>
      <c r="F123" s="122">
        <v>10</v>
      </c>
      <c r="G123" s="123">
        <v>44.08</v>
      </c>
      <c r="H123" s="124"/>
      <c r="I123" s="121" t="s">
        <v>243</v>
      </c>
      <c r="J123" s="124" t="s">
        <v>244</v>
      </c>
      <c r="K123" s="125" t="s">
        <v>289</v>
      </c>
      <c r="L123" s="126">
        <v>44557</v>
      </c>
      <c r="M123" s="103">
        <f>G123/F123</f>
        <v>4.4079999999999995</v>
      </c>
    </row>
    <row r="124" spans="1:13" ht="75" x14ac:dyDescent="0.25">
      <c r="A124" s="120" t="s">
        <v>186</v>
      </c>
      <c r="B124" s="121" t="s">
        <v>240</v>
      </c>
      <c r="C124" s="121" t="s">
        <v>328</v>
      </c>
      <c r="D124" s="121" t="s">
        <v>242</v>
      </c>
      <c r="E124" s="121" t="s">
        <v>189</v>
      </c>
      <c r="F124" s="122">
        <v>20</v>
      </c>
      <c r="G124" s="123">
        <v>88.16</v>
      </c>
      <c r="H124" s="124"/>
      <c r="I124" s="121" t="s">
        <v>243</v>
      </c>
      <c r="J124" s="124" t="s">
        <v>244</v>
      </c>
      <c r="K124" s="125" t="s">
        <v>329</v>
      </c>
      <c r="L124" s="126">
        <v>44557</v>
      </c>
      <c r="M124" s="103">
        <f>G124/F124</f>
        <v>4.4079999999999995</v>
      </c>
    </row>
    <row r="125" spans="1:13" ht="75" x14ac:dyDescent="0.25">
      <c r="A125" s="120" t="s">
        <v>186</v>
      </c>
      <c r="B125" s="121" t="s">
        <v>240</v>
      </c>
      <c r="C125" s="121" t="s">
        <v>330</v>
      </c>
      <c r="D125" s="121" t="s">
        <v>242</v>
      </c>
      <c r="E125" s="121" t="s">
        <v>189</v>
      </c>
      <c r="F125" s="122">
        <v>10</v>
      </c>
      <c r="G125" s="123">
        <v>44.08</v>
      </c>
      <c r="H125" s="124"/>
      <c r="I125" s="121" t="s">
        <v>243</v>
      </c>
      <c r="J125" s="124" t="s">
        <v>244</v>
      </c>
      <c r="K125" s="125" t="s">
        <v>331</v>
      </c>
      <c r="L125" s="126">
        <v>44557</v>
      </c>
      <c r="M125" s="103">
        <f>G125/F125</f>
        <v>4.4079999999999995</v>
      </c>
    </row>
    <row r="126" spans="1:13" ht="75" x14ac:dyDescent="0.25">
      <c r="A126" s="120" t="s">
        <v>186</v>
      </c>
      <c r="B126" s="121" t="s">
        <v>442</v>
      </c>
      <c r="C126" s="121" t="s">
        <v>328</v>
      </c>
      <c r="D126" s="121" t="s">
        <v>443</v>
      </c>
      <c r="E126" s="121" t="s">
        <v>189</v>
      </c>
      <c r="F126" s="122">
        <v>20</v>
      </c>
      <c r="G126" s="123">
        <v>88.16</v>
      </c>
      <c r="H126" s="124"/>
      <c r="I126" s="121" t="s">
        <v>444</v>
      </c>
      <c r="J126" s="124" t="s">
        <v>445</v>
      </c>
      <c r="K126" s="125" t="s">
        <v>446</v>
      </c>
      <c r="L126" s="126">
        <v>45783</v>
      </c>
      <c r="M126" s="103">
        <f>G126/F126</f>
        <v>4.4079999999999995</v>
      </c>
    </row>
    <row r="127" spans="1:13" ht="75" x14ac:dyDescent="0.25">
      <c r="A127" s="120" t="s">
        <v>186</v>
      </c>
      <c r="B127" s="121" t="s">
        <v>50</v>
      </c>
      <c r="C127" s="121" t="s">
        <v>328</v>
      </c>
      <c r="D127" s="121" t="s">
        <v>462</v>
      </c>
      <c r="E127" s="121" t="s">
        <v>189</v>
      </c>
      <c r="F127" s="122">
        <v>20</v>
      </c>
      <c r="G127" s="123">
        <v>88.16</v>
      </c>
      <c r="H127" s="124"/>
      <c r="I127" s="121" t="s">
        <v>463</v>
      </c>
      <c r="J127" s="124" t="s">
        <v>464</v>
      </c>
      <c r="K127" s="125" t="s">
        <v>465</v>
      </c>
      <c r="L127" s="126">
        <v>45873</v>
      </c>
      <c r="M127" s="103">
        <f>G127/F127</f>
        <v>4.4079999999999995</v>
      </c>
    </row>
    <row r="128" spans="1:13" ht="60" x14ac:dyDescent="0.25">
      <c r="A128" s="120" t="s">
        <v>186</v>
      </c>
      <c r="B128" s="121" t="s">
        <v>442</v>
      </c>
      <c r="C128" s="121" t="s">
        <v>328</v>
      </c>
      <c r="D128" s="121" t="s">
        <v>507</v>
      </c>
      <c r="E128" s="121" t="s">
        <v>189</v>
      </c>
      <c r="F128" s="122">
        <v>20</v>
      </c>
      <c r="G128" s="123">
        <v>88.16</v>
      </c>
      <c r="H128" s="124"/>
      <c r="I128" s="121" t="s">
        <v>444</v>
      </c>
      <c r="J128" s="124" t="s">
        <v>508</v>
      </c>
      <c r="K128" s="125" t="s">
        <v>509</v>
      </c>
      <c r="L128" s="126">
        <v>46156</v>
      </c>
      <c r="M128" s="103">
        <f>G128/F128</f>
        <v>4.4079999999999995</v>
      </c>
    </row>
    <row r="129" spans="1:13" ht="60" x14ac:dyDescent="0.25">
      <c r="A129" s="120" t="s">
        <v>186</v>
      </c>
      <c r="B129" s="121" t="s">
        <v>442</v>
      </c>
      <c r="C129" s="121" t="s">
        <v>284</v>
      </c>
      <c r="D129" s="121" t="s">
        <v>507</v>
      </c>
      <c r="E129" s="121" t="s">
        <v>189</v>
      </c>
      <c r="F129" s="122">
        <v>20</v>
      </c>
      <c r="G129" s="123">
        <v>88.16</v>
      </c>
      <c r="H129" s="124"/>
      <c r="I129" s="121" t="s">
        <v>444</v>
      </c>
      <c r="J129" s="124" t="s">
        <v>508</v>
      </c>
      <c r="K129" s="125" t="s">
        <v>516</v>
      </c>
      <c r="L129" s="126">
        <v>46156</v>
      </c>
      <c r="M129" s="103">
        <f>G129/F129</f>
        <v>4.4079999999999995</v>
      </c>
    </row>
    <row r="130" spans="1:13" ht="75" x14ac:dyDescent="0.25">
      <c r="A130" s="120" t="s">
        <v>186</v>
      </c>
      <c r="B130" s="121" t="s">
        <v>442</v>
      </c>
      <c r="C130" s="121" t="s">
        <v>328</v>
      </c>
      <c r="D130" s="121" t="s">
        <v>518</v>
      </c>
      <c r="E130" s="121" t="s">
        <v>189</v>
      </c>
      <c r="F130" s="122">
        <v>20</v>
      </c>
      <c r="G130" s="123">
        <v>88.16</v>
      </c>
      <c r="H130" s="124"/>
      <c r="I130" s="121" t="s">
        <v>444</v>
      </c>
      <c r="J130" s="124" t="s">
        <v>519</v>
      </c>
      <c r="K130" s="125" t="s">
        <v>520</v>
      </c>
      <c r="L130" s="126">
        <v>46161</v>
      </c>
      <c r="M130" s="103">
        <f>G130/F130</f>
        <v>4.4079999999999995</v>
      </c>
    </row>
    <row r="131" spans="1:13" ht="75" x14ac:dyDescent="0.25">
      <c r="A131" s="120" t="s">
        <v>186</v>
      </c>
      <c r="B131" s="121" t="s">
        <v>186</v>
      </c>
      <c r="C131" s="121" t="s">
        <v>211</v>
      </c>
      <c r="D131" s="121" t="s">
        <v>352</v>
      </c>
      <c r="E131" s="121" t="s">
        <v>189</v>
      </c>
      <c r="F131" s="122">
        <v>20</v>
      </c>
      <c r="G131" s="123">
        <v>88.17</v>
      </c>
      <c r="H131" s="124"/>
      <c r="I131" s="121" t="s">
        <v>353</v>
      </c>
      <c r="J131" s="124" t="s">
        <v>354</v>
      </c>
      <c r="K131" s="125" t="s">
        <v>357</v>
      </c>
      <c r="L131" s="126">
        <v>44755</v>
      </c>
      <c r="M131" s="103">
        <f>G131/F131</f>
        <v>4.4085000000000001</v>
      </c>
    </row>
    <row r="132" spans="1:13" ht="75" x14ac:dyDescent="0.25">
      <c r="A132" s="120" t="s">
        <v>186</v>
      </c>
      <c r="B132" s="121" t="s">
        <v>186</v>
      </c>
      <c r="C132" s="121" t="s">
        <v>455</v>
      </c>
      <c r="D132" s="121" t="s">
        <v>396</v>
      </c>
      <c r="E132" s="121" t="s">
        <v>189</v>
      </c>
      <c r="F132" s="122">
        <v>20</v>
      </c>
      <c r="G132" s="123">
        <v>88.17</v>
      </c>
      <c r="H132" s="124"/>
      <c r="I132" s="121" t="s">
        <v>456</v>
      </c>
      <c r="J132" s="124" t="s">
        <v>457</v>
      </c>
      <c r="K132" s="125" t="s">
        <v>458</v>
      </c>
      <c r="L132" s="126">
        <v>45866</v>
      </c>
      <c r="M132" s="103">
        <f>G132/F132</f>
        <v>4.4085000000000001</v>
      </c>
    </row>
    <row r="133" spans="1:13" ht="75" x14ac:dyDescent="0.25">
      <c r="A133" s="120" t="s">
        <v>186</v>
      </c>
      <c r="B133" s="121" t="s">
        <v>240</v>
      </c>
      <c r="C133" s="121" t="s">
        <v>280</v>
      </c>
      <c r="D133" s="121" t="s">
        <v>242</v>
      </c>
      <c r="E133" s="121" t="s">
        <v>189</v>
      </c>
      <c r="F133" s="122">
        <v>28</v>
      </c>
      <c r="G133" s="123">
        <v>123.44</v>
      </c>
      <c r="H133" s="124"/>
      <c r="I133" s="121" t="s">
        <v>243</v>
      </c>
      <c r="J133" s="124" t="s">
        <v>244</v>
      </c>
      <c r="K133" s="125" t="s">
        <v>281</v>
      </c>
      <c r="L133" s="126">
        <v>44557</v>
      </c>
      <c r="M133" s="103">
        <f>G133/F133</f>
        <v>4.4085714285714284</v>
      </c>
    </row>
    <row r="134" spans="1:13" ht="75" x14ac:dyDescent="0.25">
      <c r="A134" s="120" t="s">
        <v>186</v>
      </c>
      <c r="B134" s="121" t="s">
        <v>240</v>
      </c>
      <c r="C134" s="121" t="s">
        <v>282</v>
      </c>
      <c r="D134" s="121" t="s">
        <v>242</v>
      </c>
      <c r="E134" s="121" t="s">
        <v>189</v>
      </c>
      <c r="F134" s="122">
        <v>21</v>
      </c>
      <c r="G134" s="123">
        <v>92.58</v>
      </c>
      <c r="H134" s="124"/>
      <c r="I134" s="121" t="s">
        <v>243</v>
      </c>
      <c r="J134" s="124" t="s">
        <v>244</v>
      </c>
      <c r="K134" s="125" t="s">
        <v>283</v>
      </c>
      <c r="L134" s="126">
        <v>44557</v>
      </c>
      <c r="M134" s="103">
        <f>G134/F134</f>
        <v>4.4085714285714284</v>
      </c>
    </row>
    <row r="135" spans="1:13" ht="75" x14ac:dyDescent="0.25">
      <c r="A135" s="120" t="s">
        <v>186</v>
      </c>
      <c r="B135" s="121" t="s">
        <v>240</v>
      </c>
      <c r="C135" s="121" t="s">
        <v>286</v>
      </c>
      <c r="D135" s="121" t="s">
        <v>242</v>
      </c>
      <c r="E135" s="121" t="s">
        <v>189</v>
      </c>
      <c r="F135" s="122">
        <v>14</v>
      </c>
      <c r="G135" s="123">
        <v>61.72</v>
      </c>
      <c r="H135" s="124"/>
      <c r="I135" s="121" t="s">
        <v>243</v>
      </c>
      <c r="J135" s="124" t="s">
        <v>244</v>
      </c>
      <c r="K135" s="125" t="s">
        <v>287</v>
      </c>
      <c r="L135" s="126">
        <v>44557</v>
      </c>
      <c r="M135" s="103">
        <f>G135/F135</f>
        <v>4.4085714285714284</v>
      </c>
    </row>
    <row r="136" spans="1:13" ht="75" x14ac:dyDescent="0.25">
      <c r="A136" s="120" t="s">
        <v>186</v>
      </c>
      <c r="B136" s="121" t="s">
        <v>240</v>
      </c>
      <c r="C136" s="121" t="s">
        <v>290</v>
      </c>
      <c r="D136" s="121" t="s">
        <v>242</v>
      </c>
      <c r="E136" s="121" t="s">
        <v>189</v>
      </c>
      <c r="F136" s="122">
        <v>7</v>
      </c>
      <c r="G136" s="123">
        <v>30.86</v>
      </c>
      <c r="H136" s="124"/>
      <c r="I136" s="121" t="s">
        <v>243</v>
      </c>
      <c r="J136" s="124" t="s">
        <v>244</v>
      </c>
      <c r="K136" s="125" t="s">
        <v>291</v>
      </c>
      <c r="L136" s="126">
        <v>44557</v>
      </c>
      <c r="M136" s="103">
        <f>G136/F136</f>
        <v>4.4085714285714284</v>
      </c>
    </row>
    <row r="137" spans="1:13" ht="75" x14ac:dyDescent="0.25">
      <c r="A137" s="120" t="s">
        <v>186</v>
      </c>
      <c r="B137" s="121" t="s">
        <v>240</v>
      </c>
      <c r="C137" s="121" t="s">
        <v>308</v>
      </c>
      <c r="D137" s="121" t="s">
        <v>242</v>
      </c>
      <c r="E137" s="121" t="s">
        <v>189</v>
      </c>
      <c r="F137" s="122">
        <v>28</v>
      </c>
      <c r="G137" s="123">
        <v>123.44</v>
      </c>
      <c r="H137" s="124"/>
      <c r="I137" s="121" t="s">
        <v>243</v>
      </c>
      <c r="J137" s="124" t="s">
        <v>244</v>
      </c>
      <c r="K137" s="125" t="s">
        <v>309</v>
      </c>
      <c r="L137" s="126">
        <v>44557</v>
      </c>
      <c r="M137" s="103">
        <f>G137/F137</f>
        <v>4.4085714285714284</v>
      </c>
    </row>
    <row r="138" spans="1:13" ht="75" x14ac:dyDescent="0.25">
      <c r="A138" s="120" t="s">
        <v>186</v>
      </c>
      <c r="B138" s="121" t="s">
        <v>240</v>
      </c>
      <c r="C138" s="121" t="s">
        <v>310</v>
      </c>
      <c r="D138" s="121" t="s">
        <v>242</v>
      </c>
      <c r="E138" s="121" t="s">
        <v>189</v>
      </c>
      <c r="F138" s="122">
        <v>14</v>
      </c>
      <c r="G138" s="123">
        <v>61.72</v>
      </c>
      <c r="H138" s="124"/>
      <c r="I138" s="121" t="s">
        <v>243</v>
      </c>
      <c r="J138" s="124" t="s">
        <v>244</v>
      </c>
      <c r="K138" s="125" t="s">
        <v>311</v>
      </c>
      <c r="L138" s="126">
        <v>44557</v>
      </c>
      <c r="M138" s="103">
        <f>G138/F138</f>
        <v>4.4085714285714284</v>
      </c>
    </row>
    <row r="139" spans="1:13" ht="75" x14ac:dyDescent="0.25">
      <c r="A139" s="120" t="s">
        <v>186</v>
      </c>
      <c r="B139" s="121" t="s">
        <v>240</v>
      </c>
      <c r="C139" s="121" t="s">
        <v>344</v>
      </c>
      <c r="D139" s="121" t="s">
        <v>242</v>
      </c>
      <c r="E139" s="121" t="s">
        <v>189</v>
      </c>
      <c r="F139" s="122">
        <v>28</v>
      </c>
      <c r="G139" s="123">
        <v>123.44</v>
      </c>
      <c r="H139" s="124"/>
      <c r="I139" s="121" t="s">
        <v>243</v>
      </c>
      <c r="J139" s="124" t="s">
        <v>244</v>
      </c>
      <c r="K139" s="125" t="s">
        <v>345</v>
      </c>
      <c r="L139" s="126">
        <v>44557</v>
      </c>
      <c r="M139" s="103">
        <f>G139/F139</f>
        <v>4.4085714285714284</v>
      </c>
    </row>
    <row r="140" spans="1:13" ht="75" x14ac:dyDescent="0.25">
      <c r="A140" s="120" t="s">
        <v>186</v>
      </c>
      <c r="B140" s="121" t="s">
        <v>240</v>
      </c>
      <c r="C140" s="121" t="s">
        <v>346</v>
      </c>
      <c r="D140" s="121" t="s">
        <v>242</v>
      </c>
      <c r="E140" s="121" t="s">
        <v>189</v>
      </c>
      <c r="F140" s="122">
        <v>21</v>
      </c>
      <c r="G140" s="123">
        <v>92.58</v>
      </c>
      <c r="H140" s="124"/>
      <c r="I140" s="121" t="s">
        <v>243</v>
      </c>
      <c r="J140" s="124" t="s">
        <v>244</v>
      </c>
      <c r="K140" s="125" t="s">
        <v>347</v>
      </c>
      <c r="L140" s="126">
        <v>44557</v>
      </c>
      <c r="M140" s="103">
        <f>G140/F140</f>
        <v>4.4085714285714284</v>
      </c>
    </row>
    <row r="141" spans="1:13" ht="75" x14ac:dyDescent="0.25">
      <c r="A141" s="120" t="s">
        <v>186</v>
      </c>
      <c r="B141" s="121" t="s">
        <v>240</v>
      </c>
      <c r="C141" s="121" t="s">
        <v>348</v>
      </c>
      <c r="D141" s="121" t="s">
        <v>242</v>
      </c>
      <c r="E141" s="121" t="s">
        <v>189</v>
      </c>
      <c r="F141" s="122">
        <v>14</v>
      </c>
      <c r="G141" s="123">
        <v>61.72</v>
      </c>
      <c r="H141" s="124"/>
      <c r="I141" s="121" t="s">
        <v>243</v>
      </c>
      <c r="J141" s="124" t="s">
        <v>244</v>
      </c>
      <c r="K141" s="125" t="s">
        <v>349</v>
      </c>
      <c r="L141" s="126">
        <v>44557</v>
      </c>
      <c r="M141" s="103">
        <f>G141/F141</f>
        <v>4.4085714285714284</v>
      </c>
    </row>
    <row r="142" spans="1:13" ht="75" x14ac:dyDescent="0.25">
      <c r="A142" s="120" t="s">
        <v>186</v>
      </c>
      <c r="B142" s="121" t="s">
        <v>240</v>
      </c>
      <c r="C142" s="121" t="s">
        <v>350</v>
      </c>
      <c r="D142" s="121" t="s">
        <v>242</v>
      </c>
      <c r="E142" s="121" t="s">
        <v>189</v>
      </c>
      <c r="F142" s="122">
        <v>7</v>
      </c>
      <c r="G142" s="123">
        <v>30.86</v>
      </c>
      <c r="H142" s="124"/>
      <c r="I142" s="121" t="s">
        <v>243</v>
      </c>
      <c r="J142" s="124" t="s">
        <v>244</v>
      </c>
      <c r="K142" s="125" t="s">
        <v>351</v>
      </c>
      <c r="L142" s="126">
        <v>44557</v>
      </c>
      <c r="M142" s="103">
        <f>G142/F142</f>
        <v>4.4085714285714284</v>
      </c>
    </row>
    <row r="143" spans="1:13" ht="60" x14ac:dyDescent="0.25">
      <c r="A143" s="120" t="s">
        <v>186</v>
      </c>
      <c r="B143" s="121" t="s">
        <v>482</v>
      </c>
      <c r="C143" s="121" t="s">
        <v>483</v>
      </c>
      <c r="D143" s="121" t="s">
        <v>484</v>
      </c>
      <c r="E143" s="121" t="s">
        <v>189</v>
      </c>
      <c r="F143" s="122">
        <v>20</v>
      </c>
      <c r="G143" s="123">
        <v>88.84</v>
      </c>
      <c r="H143" s="124"/>
      <c r="I143" s="121" t="s">
        <v>485</v>
      </c>
      <c r="J143" s="124" t="s">
        <v>486</v>
      </c>
      <c r="K143" s="125" t="s">
        <v>487</v>
      </c>
      <c r="L143" s="126">
        <v>46037</v>
      </c>
      <c r="M143" s="103">
        <f>G143/F143</f>
        <v>4.4420000000000002</v>
      </c>
    </row>
    <row r="144" spans="1:13" ht="60" x14ac:dyDescent="0.25">
      <c r="A144" s="120" t="s">
        <v>186</v>
      </c>
      <c r="B144" s="121" t="s">
        <v>482</v>
      </c>
      <c r="C144" s="121" t="s">
        <v>488</v>
      </c>
      <c r="D144" s="121" t="s">
        <v>484</v>
      </c>
      <c r="E144" s="121" t="s">
        <v>189</v>
      </c>
      <c r="F144" s="122">
        <v>50</v>
      </c>
      <c r="G144" s="123">
        <v>222.1</v>
      </c>
      <c r="H144" s="124"/>
      <c r="I144" s="121" t="s">
        <v>485</v>
      </c>
      <c r="J144" s="124" t="s">
        <v>486</v>
      </c>
      <c r="K144" s="125" t="s">
        <v>489</v>
      </c>
      <c r="L144" s="126">
        <v>46037</v>
      </c>
      <c r="M144" s="103">
        <f>G144/F144</f>
        <v>4.4420000000000002</v>
      </c>
    </row>
    <row r="145" spans="1:13" ht="75" x14ac:dyDescent="0.25">
      <c r="A145" s="120" t="s">
        <v>186</v>
      </c>
      <c r="B145" s="121" t="s">
        <v>394</v>
      </c>
      <c r="C145" s="121" t="s">
        <v>395</v>
      </c>
      <c r="D145" s="121" t="s">
        <v>396</v>
      </c>
      <c r="E145" s="121" t="s">
        <v>189</v>
      </c>
      <c r="F145" s="122">
        <v>40</v>
      </c>
      <c r="G145" s="123">
        <v>178.74</v>
      </c>
      <c r="H145" s="124"/>
      <c r="I145" s="121" t="s">
        <v>397</v>
      </c>
      <c r="J145" s="124" t="s">
        <v>398</v>
      </c>
      <c r="K145" s="125" t="s">
        <v>399</v>
      </c>
      <c r="L145" s="126">
        <v>45386</v>
      </c>
      <c r="M145" s="103">
        <f>G145/F145</f>
        <v>4.4685000000000006</v>
      </c>
    </row>
    <row r="146" spans="1:13" ht="75" x14ac:dyDescent="0.25">
      <c r="A146" s="120" t="s">
        <v>186</v>
      </c>
      <c r="B146" s="121" t="s">
        <v>186</v>
      </c>
      <c r="C146" s="121" t="s">
        <v>324</v>
      </c>
      <c r="D146" s="121" t="s">
        <v>396</v>
      </c>
      <c r="E146" s="121" t="s">
        <v>189</v>
      </c>
      <c r="F146" s="122">
        <v>40</v>
      </c>
      <c r="G146" s="123">
        <v>178.74</v>
      </c>
      <c r="H146" s="124"/>
      <c r="I146" s="121" t="s">
        <v>456</v>
      </c>
      <c r="J146" s="124" t="s">
        <v>457</v>
      </c>
      <c r="K146" s="125" t="s">
        <v>399</v>
      </c>
      <c r="L146" s="126">
        <v>45866</v>
      </c>
      <c r="M146" s="103">
        <f>G146/F146</f>
        <v>4.4685000000000006</v>
      </c>
    </row>
    <row r="147" spans="1:13" ht="60" x14ac:dyDescent="0.25">
      <c r="A147" s="120" t="s">
        <v>186</v>
      </c>
      <c r="B147" s="121" t="s">
        <v>358</v>
      </c>
      <c r="C147" s="121" t="s">
        <v>472</v>
      </c>
      <c r="D147" s="121" t="s">
        <v>360</v>
      </c>
      <c r="E147" s="121" t="s">
        <v>189</v>
      </c>
      <c r="F147" s="122">
        <v>56</v>
      </c>
      <c r="G147" s="123">
        <v>261.58999999999997</v>
      </c>
      <c r="H147" s="124"/>
      <c r="I147" s="121" t="s">
        <v>361</v>
      </c>
      <c r="J147" s="124" t="s">
        <v>473</v>
      </c>
      <c r="K147" s="125" t="s">
        <v>474</v>
      </c>
      <c r="L147" s="126">
        <v>45910</v>
      </c>
      <c r="M147" s="103">
        <f>G147/F147</f>
        <v>4.6712499999999997</v>
      </c>
    </row>
    <row r="148" spans="1:13" ht="60" x14ac:dyDescent="0.25">
      <c r="A148" s="120" t="s">
        <v>186</v>
      </c>
      <c r="B148" s="121" t="s">
        <v>358</v>
      </c>
      <c r="C148" s="121" t="s">
        <v>359</v>
      </c>
      <c r="D148" s="121" t="s">
        <v>360</v>
      </c>
      <c r="E148" s="121" t="s">
        <v>189</v>
      </c>
      <c r="F148" s="122">
        <v>28</v>
      </c>
      <c r="G148" s="123">
        <v>133.13</v>
      </c>
      <c r="H148" s="124"/>
      <c r="I148" s="121" t="s">
        <v>361</v>
      </c>
      <c r="J148" s="124" t="s">
        <v>473</v>
      </c>
      <c r="K148" s="125" t="s">
        <v>363</v>
      </c>
      <c r="L148" s="126">
        <v>45910</v>
      </c>
      <c r="M148" s="103">
        <f>G148/F148</f>
        <v>4.7546428571428567</v>
      </c>
    </row>
    <row r="149" spans="1:13" ht="60" x14ac:dyDescent="0.25">
      <c r="A149" s="120" t="s">
        <v>186</v>
      </c>
      <c r="B149" s="121" t="s">
        <v>358</v>
      </c>
      <c r="C149" s="121" t="s">
        <v>475</v>
      </c>
      <c r="D149" s="121" t="s">
        <v>360</v>
      </c>
      <c r="E149" s="121" t="s">
        <v>189</v>
      </c>
      <c r="F149" s="122">
        <v>42</v>
      </c>
      <c r="G149" s="123">
        <v>199.88</v>
      </c>
      <c r="H149" s="124"/>
      <c r="I149" s="121" t="s">
        <v>361</v>
      </c>
      <c r="J149" s="124" t="s">
        <v>473</v>
      </c>
      <c r="K149" s="125" t="s">
        <v>476</v>
      </c>
      <c r="L149" s="126">
        <v>45910</v>
      </c>
      <c r="M149" s="103">
        <f>G149/F149</f>
        <v>4.7590476190476192</v>
      </c>
    </row>
    <row r="150" spans="1:13" ht="60" x14ac:dyDescent="0.25">
      <c r="A150" s="120" t="s">
        <v>186</v>
      </c>
      <c r="B150" s="121" t="s">
        <v>358</v>
      </c>
      <c r="C150" s="121" t="s">
        <v>187</v>
      </c>
      <c r="D150" s="121" t="s">
        <v>360</v>
      </c>
      <c r="E150" s="121" t="s">
        <v>189</v>
      </c>
      <c r="F150" s="122">
        <v>40</v>
      </c>
      <c r="G150" s="123">
        <v>192.19</v>
      </c>
      <c r="H150" s="124"/>
      <c r="I150" s="121" t="s">
        <v>361</v>
      </c>
      <c r="J150" s="124" t="s">
        <v>469</v>
      </c>
      <c r="K150" s="125" t="s">
        <v>471</v>
      </c>
      <c r="L150" s="126">
        <v>45883</v>
      </c>
      <c r="M150" s="103">
        <f>G150/F150</f>
        <v>4.8047500000000003</v>
      </c>
    </row>
    <row r="151" spans="1:13" ht="60" x14ac:dyDescent="0.25">
      <c r="A151" s="120" t="s">
        <v>186</v>
      </c>
      <c r="B151" s="121" t="s">
        <v>358</v>
      </c>
      <c r="C151" s="121" t="s">
        <v>359</v>
      </c>
      <c r="D151" s="121" t="s">
        <v>360</v>
      </c>
      <c r="E151" s="121" t="s">
        <v>189</v>
      </c>
      <c r="F151" s="122">
        <v>28</v>
      </c>
      <c r="G151" s="123">
        <v>137.91999999999999</v>
      </c>
      <c r="H151" s="124"/>
      <c r="I151" s="121" t="s">
        <v>361</v>
      </c>
      <c r="J151" s="124" t="s">
        <v>524</v>
      </c>
      <c r="K151" s="125" t="s">
        <v>363</v>
      </c>
      <c r="L151" s="126">
        <v>46177</v>
      </c>
      <c r="M151" s="103">
        <f>G151/F151</f>
        <v>4.9257142857142853</v>
      </c>
    </row>
    <row r="152" spans="1:13" ht="60" x14ac:dyDescent="0.25">
      <c r="A152" s="120" t="s">
        <v>186</v>
      </c>
      <c r="B152" s="121" t="s">
        <v>358</v>
      </c>
      <c r="C152" s="121" t="s">
        <v>187</v>
      </c>
      <c r="D152" s="121" t="s">
        <v>360</v>
      </c>
      <c r="E152" s="121" t="s">
        <v>189</v>
      </c>
      <c r="F152" s="122">
        <v>40</v>
      </c>
      <c r="G152" s="123">
        <v>197.3</v>
      </c>
      <c r="H152" s="124"/>
      <c r="I152" s="121" t="s">
        <v>361</v>
      </c>
      <c r="J152" s="124" t="s">
        <v>502</v>
      </c>
      <c r="K152" s="125" t="s">
        <v>471</v>
      </c>
      <c r="L152" s="126">
        <v>46113</v>
      </c>
      <c r="M152" s="103">
        <f>G152/F152</f>
        <v>4.9325000000000001</v>
      </c>
    </row>
    <row r="153" spans="1:13" ht="60" x14ac:dyDescent="0.25">
      <c r="A153" s="120" t="s">
        <v>186</v>
      </c>
      <c r="B153" s="121" t="s">
        <v>358</v>
      </c>
      <c r="C153" s="121" t="s">
        <v>211</v>
      </c>
      <c r="D153" s="121" t="s">
        <v>360</v>
      </c>
      <c r="E153" s="121" t="s">
        <v>189</v>
      </c>
      <c r="F153" s="122">
        <v>20</v>
      </c>
      <c r="G153" s="123">
        <v>106.85</v>
      </c>
      <c r="H153" s="124"/>
      <c r="I153" s="121" t="s">
        <v>361</v>
      </c>
      <c r="J153" s="124" t="s">
        <v>469</v>
      </c>
      <c r="K153" s="125" t="s">
        <v>470</v>
      </c>
      <c r="L153" s="126">
        <v>45883</v>
      </c>
      <c r="M153" s="103">
        <f>G153/F153</f>
        <v>5.3424999999999994</v>
      </c>
    </row>
    <row r="154" spans="1:13" ht="60" x14ac:dyDescent="0.25">
      <c r="A154" s="120" t="s">
        <v>186</v>
      </c>
      <c r="B154" s="121" t="s">
        <v>358</v>
      </c>
      <c r="C154" s="121" t="s">
        <v>211</v>
      </c>
      <c r="D154" s="121" t="s">
        <v>360</v>
      </c>
      <c r="E154" s="121" t="s">
        <v>189</v>
      </c>
      <c r="F154" s="122">
        <v>20</v>
      </c>
      <c r="G154" s="123">
        <v>109.73</v>
      </c>
      <c r="H154" s="124"/>
      <c r="I154" s="121" t="s">
        <v>361</v>
      </c>
      <c r="J154" s="124" t="s">
        <v>502</v>
      </c>
      <c r="K154" s="125" t="s">
        <v>470</v>
      </c>
      <c r="L154" s="126">
        <v>46113</v>
      </c>
      <c r="M154" s="103">
        <f>G154/F154</f>
        <v>5.4865000000000004</v>
      </c>
    </row>
    <row r="155" spans="1:13" ht="60" x14ac:dyDescent="0.25">
      <c r="A155" s="120" t="s">
        <v>186</v>
      </c>
      <c r="B155" s="121" t="s">
        <v>434</v>
      </c>
      <c r="C155" s="121" t="s">
        <v>304</v>
      </c>
      <c r="D155" s="121" t="s">
        <v>436</v>
      </c>
      <c r="E155" s="121" t="s">
        <v>189</v>
      </c>
      <c r="F155" s="122">
        <v>56</v>
      </c>
      <c r="G155" s="123">
        <v>308.07</v>
      </c>
      <c r="H155" s="124"/>
      <c r="I155" s="121" t="s">
        <v>437</v>
      </c>
      <c r="J155" s="124" t="s">
        <v>438</v>
      </c>
      <c r="K155" s="125" t="s">
        <v>440</v>
      </c>
      <c r="L155" s="126">
        <v>45750</v>
      </c>
      <c r="M155" s="103">
        <f>G155/F155</f>
        <v>5.5012499999999998</v>
      </c>
    </row>
    <row r="156" spans="1:13" ht="60" x14ac:dyDescent="0.25">
      <c r="A156" s="120" t="s">
        <v>186</v>
      </c>
      <c r="B156" s="121" t="s">
        <v>434</v>
      </c>
      <c r="C156" s="121" t="s">
        <v>304</v>
      </c>
      <c r="D156" s="121" t="s">
        <v>436</v>
      </c>
      <c r="E156" s="121" t="s">
        <v>189</v>
      </c>
      <c r="F156" s="122">
        <v>56</v>
      </c>
      <c r="G156" s="123">
        <v>319.13</v>
      </c>
      <c r="H156" s="124"/>
      <c r="I156" s="121" t="s">
        <v>437</v>
      </c>
      <c r="J156" s="124" t="s">
        <v>496</v>
      </c>
      <c r="K156" s="125" t="s">
        <v>440</v>
      </c>
      <c r="L156" s="126">
        <v>46083</v>
      </c>
      <c r="M156" s="103">
        <f>G156/F156</f>
        <v>5.6987499999999995</v>
      </c>
    </row>
    <row r="157" spans="1:13" ht="60" x14ac:dyDescent="0.25">
      <c r="A157" s="120" t="s">
        <v>186</v>
      </c>
      <c r="B157" s="121" t="s">
        <v>434</v>
      </c>
      <c r="C157" s="121" t="s">
        <v>435</v>
      </c>
      <c r="D157" s="121" t="s">
        <v>436</v>
      </c>
      <c r="E157" s="121" t="s">
        <v>189</v>
      </c>
      <c r="F157" s="122">
        <v>40</v>
      </c>
      <c r="G157" s="123">
        <v>228.5</v>
      </c>
      <c r="H157" s="124"/>
      <c r="I157" s="121" t="s">
        <v>437</v>
      </c>
      <c r="J157" s="124" t="s">
        <v>438</v>
      </c>
      <c r="K157" s="125" t="s">
        <v>439</v>
      </c>
      <c r="L157" s="126">
        <v>45750</v>
      </c>
      <c r="M157" s="103">
        <f>G157/F157</f>
        <v>5.7125000000000004</v>
      </c>
    </row>
    <row r="158" spans="1:13" ht="60" x14ac:dyDescent="0.25">
      <c r="A158" s="120" t="s">
        <v>186</v>
      </c>
      <c r="B158" s="121" t="s">
        <v>434</v>
      </c>
      <c r="C158" s="121" t="s">
        <v>308</v>
      </c>
      <c r="D158" s="121" t="s">
        <v>436</v>
      </c>
      <c r="E158" s="121" t="s">
        <v>189</v>
      </c>
      <c r="F158" s="122">
        <v>28</v>
      </c>
      <c r="G158" s="123">
        <v>163.83000000000001</v>
      </c>
      <c r="H158" s="124"/>
      <c r="I158" s="121" t="s">
        <v>437</v>
      </c>
      <c r="J158" s="124" t="s">
        <v>438</v>
      </c>
      <c r="K158" s="125" t="s">
        <v>441</v>
      </c>
      <c r="L158" s="126">
        <v>45750</v>
      </c>
      <c r="M158" s="103">
        <f>G158/F158</f>
        <v>5.8510714285714291</v>
      </c>
    </row>
    <row r="159" spans="1:13" ht="60" x14ac:dyDescent="0.25">
      <c r="A159" s="120" t="s">
        <v>186</v>
      </c>
      <c r="B159" s="121" t="s">
        <v>434</v>
      </c>
      <c r="C159" s="121" t="s">
        <v>435</v>
      </c>
      <c r="D159" s="121" t="s">
        <v>436</v>
      </c>
      <c r="E159" s="121" t="s">
        <v>189</v>
      </c>
      <c r="F159" s="122">
        <v>40</v>
      </c>
      <c r="G159" s="123">
        <v>236.7</v>
      </c>
      <c r="H159" s="124"/>
      <c r="I159" s="121" t="s">
        <v>437</v>
      </c>
      <c r="J159" s="124" t="s">
        <v>496</v>
      </c>
      <c r="K159" s="125" t="s">
        <v>439</v>
      </c>
      <c r="L159" s="126">
        <v>46083</v>
      </c>
      <c r="M159" s="103">
        <f>G159/F159</f>
        <v>5.9174999999999995</v>
      </c>
    </row>
    <row r="160" spans="1:13" ht="60" x14ac:dyDescent="0.25">
      <c r="A160" s="120" t="s">
        <v>186</v>
      </c>
      <c r="B160" s="121" t="s">
        <v>434</v>
      </c>
      <c r="C160" s="121" t="s">
        <v>308</v>
      </c>
      <c r="D160" s="121" t="s">
        <v>436</v>
      </c>
      <c r="E160" s="121" t="s">
        <v>189</v>
      </c>
      <c r="F160" s="122">
        <v>28</v>
      </c>
      <c r="G160" s="123">
        <v>169.73</v>
      </c>
      <c r="H160" s="124"/>
      <c r="I160" s="121" t="s">
        <v>437</v>
      </c>
      <c r="J160" s="124" t="s">
        <v>496</v>
      </c>
      <c r="K160" s="125" t="s">
        <v>441</v>
      </c>
      <c r="L160" s="126">
        <v>46083</v>
      </c>
      <c r="M160" s="103">
        <f>G160/F160</f>
        <v>6.0617857142857137</v>
      </c>
    </row>
    <row r="161" spans="1:13" ht="75" x14ac:dyDescent="0.25">
      <c r="A161" s="120" t="s">
        <v>186</v>
      </c>
      <c r="B161" s="121" t="s">
        <v>382</v>
      </c>
      <c r="C161" s="121" t="s">
        <v>326</v>
      </c>
      <c r="D161" s="121" t="s">
        <v>367</v>
      </c>
      <c r="E161" s="121" t="s">
        <v>189</v>
      </c>
      <c r="F161" s="122">
        <v>30</v>
      </c>
      <c r="G161" s="123">
        <v>195</v>
      </c>
      <c r="H161" s="124"/>
      <c r="I161" s="121" t="s">
        <v>383</v>
      </c>
      <c r="J161" s="124" t="s">
        <v>400</v>
      </c>
      <c r="K161" s="125" t="s">
        <v>401</v>
      </c>
      <c r="L161" s="126">
        <v>45391</v>
      </c>
      <c r="M161" s="103">
        <f>G161/F161</f>
        <v>6.5</v>
      </c>
    </row>
  </sheetData>
  <autoFilter ref="A1:M161">
    <sortState ref="A2:M161">
      <sortCondition ref="M1:M16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workbookViewId="0">
      <selection activeCell="M2" sqref="M2"/>
    </sheetView>
  </sheetViews>
  <sheetFormatPr defaultRowHeight="15" x14ac:dyDescent="0.25"/>
  <cols>
    <col min="1" max="1" width="13.28515625" customWidth="1"/>
    <col min="2" max="2" width="15.5703125" customWidth="1"/>
    <col min="3" max="3" width="37.5703125" customWidth="1"/>
    <col min="4" max="4" width="36.85546875" customWidth="1"/>
    <col min="10" max="10" width="24.42578125" customWidth="1"/>
    <col min="12" max="12" width="15.28515625" customWidth="1"/>
  </cols>
  <sheetData>
    <row r="1" spans="1:13" ht="52.5" x14ac:dyDescent="0.25">
      <c r="A1" s="117" t="s">
        <v>53</v>
      </c>
      <c r="B1" s="118" t="s">
        <v>54</v>
      </c>
      <c r="C1" s="118" t="s">
        <v>55</v>
      </c>
      <c r="D1" s="118" t="s">
        <v>56</v>
      </c>
      <c r="E1" s="118" t="s">
        <v>57</v>
      </c>
      <c r="F1" s="118" t="s">
        <v>58</v>
      </c>
      <c r="G1" s="118" t="s">
        <v>59</v>
      </c>
      <c r="H1" s="118" t="s">
        <v>60</v>
      </c>
      <c r="I1" s="118" t="s">
        <v>61</v>
      </c>
      <c r="J1" s="118" t="s">
        <v>62</v>
      </c>
      <c r="K1" s="118" t="s">
        <v>63</v>
      </c>
      <c r="L1" s="119" t="s">
        <v>64</v>
      </c>
      <c r="M1" s="102" t="s">
        <v>85</v>
      </c>
    </row>
    <row r="2" spans="1:13" ht="75" x14ac:dyDescent="0.25">
      <c r="A2" s="120" t="s">
        <v>533</v>
      </c>
      <c r="B2" s="121" t="s">
        <v>533</v>
      </c>
      <c r="C2" s="121" t="s">
        <v>541</v>
      </c>
      <c r="D2" s="121" t="s">
        <v>542</v>
      </c>
      <c r="E2" s="121"/>
      <c r="F2" s="122">
        <v>10</v>
      </c>
      <c r="G2" s="123">
        <v>14.7</v>
      </c>
      <c r="H2" s="124"/>
      <c r="I2" s="121" t="s">
        <v>543</v>
      </c>
      <c r="J2" s="124" t="s">
        <v>544</v>
      </c>
      <c r="K2" s="125" t="s">
        <v>545</v>
      </c>
      <c r="L2" s="126">
        <v>44339</v>
      </c>
      <c r="M2" s="103">
        <f>G2/F2/1</f>
        <v>1.47</v>
      </c>
    </row>
    <row r="3" spans="1:13" ht="75" x14ac:dyDescent="0.25">
      <c r="A3" s="120" t="s">
        <v>533</v>
      </c>
      <c r="B3" s="121" t="s">
        <v>533</v>
      </c>
      <c r="C3" s="121" t="s">
        <v>546</v>
      </c>
      <c r="D3" s="121" t="s">
        <v>547</v>
      </c>
      <c r="E3" s="121" t="s">
        <v>537</v>
      </c>
      <c r="F3" s="122">
        <v>10</v>
      </c>
      <c r="G3" s="123">
        <v>17.14</v>
      </c>
      <c r="H3" s="124"/>
      <c r="I3" s="121" t="s">
        <v>548</v>
      </c>
      <c r="J3" s="124" t="s">
        <v>544</v>
      </c>
      <c r="K3" s="125" t="s">
        <v>549</v>
      </c>
      <c r="L3" s="126">
        <v>44339</v>
      </c>
      <c r="M3" s="103">
        <f>G3/F3/1</f>
        <v>1.714</v>
      </c>
    </row>
    <row r="4" spans="1:13" ht="30" x14ac:dyDescent="0.25">
      <c r="A4" s="120" t="s">
        <v>533</v>
      </c>
      <c r="B4" s="121" t="s">
        <v>534</v>
      </c>
      <c r="C4" s="121" t="s">
        <v>535</v>
      </c>
      <c r="D4" s="121" t="s">
        <v>536</v>
      </c>
      <c r="E4" s="121" t="s">
        <v>537</v>
      </c>
      <c r="F4" s="122">
        <v>10</v>
      </c>
      <c r="G4" s="123">
        <v>21.4</v>
      </c>
      <c r="H4" s="124"/>
      <c r="I4" s="121" t="s">
        <v>538</v>
      </c>
      <c r="J4" s="124" t="s">
        <v>539</v>
      </c>
      <c r="K4" s="125" t="s">
        <v>540</v>
      </c>
      <c r="L4" s="126">
        <v>44333</v>
      </c>
      <c r="M4" s="103">
        <f>G4/F4/1</f>
        <v>2.1399999999999997</v>
      </c>
    </row>
    <row r="5" spans="1:13" ht="105" x14ac:dyDescent="0.25">
      <c r="A5" s="120" t="s">
        <v>533</v>
      </c>
      <c r="B5" s="121" t="s">
        <v>533</v>
      </c>
      <c r="C5" s="121" t="s">
        <v>550</v>
      </c>
      <c r="D5" s="121" t="s">
        <v>126</v>
      </c>
      <c r="E5" s="121" t="s">
        <v>537</v>
      </c>
      <c r="F5" s="122">
        <v>10</v>
      </c>
      <c r="G5" s="123">
        <v>24.77</v>
      </c>
      <c r="H5" s="124"/>
      <c r="I5" s="121" t="s">
        <v>551</v>
      </c>
      <c r="J5" s="124" t="s">
        <v>552</v>
      </c>
      <c r="K5" s="125" t="s">
        <v>553</v>
      </c>
      <c r="L5" s="126">
        <v>44306</v>
      </c>
      <c r="M5" s="103">
        <f>G5/F5/1</f>
        <v>2.4769999999999999</v>
      </c>
    </row>
    <row r="6" spans="1:13" ht="60" x14ac:dyDescent="0.25">
      <c r="A6" s="120" t="s">
        <v>533</v>
      </c>
      <c r="B6" s="121" t="s">
        <v>533</v>
      </c>
      <c r="C6" s="121" t="s">
        <v>599</v>
      </c>
      <c r="D6" s="121" t="s">
        <v>600</v>
      </c>
      <c r="E6" s="121" t="s">
        <v>537</v>
      </c>
      <c r="F6" s="122">
        <v>10</v>
      </c>
      <c r="G6" s="123">
        <v>80</v>
      </c>
      <c r="H6" s="124"/>
      <c r="I6" s="121" t="s">
        <v>601</v>
      </c>
      <c r="J6" s="124" t="s">
        <v>569</v>
      </c>
      <c r="K6" s="125" t="s">
        <v>602</v>
      </c>
      <c r="L6" s="126">
        <v>45702</v>
      </c>
      <c r="M6" s="103">
        <f>G6/F6/2</f>
        <v>4</v>
      </c>
    </row>
    <row r="7" spans="1:13" ht="60" x14ac:dyDescent="0.25">
      <c r="A7" s="120" t="s">
        <v>533</v>
      </c>
      <c r="B7" s="121" t="s">
        <v>533</v>
      </c>
      <c r="C7" s="121" t="s">
        <v>599</v>
      </c>
      <c r="D7" s="121" t="s">
        <v>600</v>
      </c>
      <c r="E7" s="121" t="s">
        <v>537</v>
      </c>
      <c r="F7" s="122">
        <v>10</v>
      </c>
      <c r="G7" s="123">
        <v>80</v>
      </c>
      <c r="H7" s="124"/>
      <c r="I7" s="121" t="s">
        <v>603</v>
      </c>
      <c r="J7" s="124" t="s">
        <v>569</v>
      </c>
      <c r="K7" s="125" t="s">
        <v>602</v>
      </c>
      <c r="L7" s="126">
        <v>45702</v>
      </c>
      <c r="M7" s="103">
        <f>G7/F7/2</f>
        <v>4</v>
      </c>
    </row>
    <row r="8" spans="1:13" ht="60" x14ac:dyDescent="0.25">
      <c r="A8" s="120" t="s">
        <v>533</v>
      </c>
      <c r="B8" s="121" t="s">
        <v>533</v>
      </c>
      <c r="C8" s="121" t="s">
        <v>599</v>
      </c>
      <c r="D8" s="121" t="s">
        <v>600</v>
      </c>
      <c r="E8" s="121" t="s">
        <v>537</v>
      </c>
      <c r="F8" s="122">
        <v>10</v>
      </c>
      <c r="G8" s="123">
        <v>83.6</v>
      </c>
      <c r="H8" s="124"/>
      <c r="I8" s="121" t="s">
        <v>601</v>
      </c>
      <c r="J8" s="124" t="s">
        <v>604</v>
      </c>
      <c r="K8" s="125" t="s">
        <v>602</v>
      </c>
      <c r="L8" s="126">
        <v>45762</v>
      </c>
      <c r="M8" s="103">
        <f>G8/F8/2</f>
        <v>4.18</v>
      </c>
    </row>
    <row r="9" spans="1:13" ht="60" x14ac:dyDescent="0.25">
      <c r="A9" s="120" t="s">
        <v>533</v>
      </c>
      <c r="B9" s="121" t="s">
        <v>533</v>
      </c>
      <c r="C9" s="121" t="s">
        <v>599</v>
      </c>
      <c r="D9" s="121" t="s">
        <v>600</v>
      </c>
      <c r="E9" s="121" t="s">
        <v>537</v>
      </c>
      <c r="F9" s="122">
        <v>10</v>
      </c>
      <c r="G9" s="123">
        <v>83.6</v>
      </c>
      <c r="H9" s="124"/>
      <c r="I9" s="121" t="s">
        <v>603</v>
      </c>
      <c r="J9" s="124" t="s">
        <v>604</v>
      </c>
      <c r="K9" s="125" t="s">
        <v>602</v>
      </c>
      <c r="L9" s="126">
        <v>45762</v>
      </c>
      <c r="M9" s="103">
        <f>G9/F9/2</f>
        <v>4.18</v>
      </c>
    </row>
    <row r="10" spans="1:13" ht="120" x14ac:dyDescent="0.25">
      <c r="A10" s="120" t="s">
        <v>533</v>
      </c>
      <c r="B10" s="121" t="s">
        <v>533</v>
      </c>
      <c r="C10" s="121" t="s">
        <v>605</v>
      </c>
      <c r="D10" s="121" t="s">
        <v>606</v>
      </c>
      <c r="E10" s="121" t="s">
        <v>537</v>
      </c>
      <c r="F10" s="122">
        <v>10</v>
      </c>
      <c r="G10" s="123">
        <v>43.89</v>
      </c>
      <c r="H10" s="124"/>
      <c r="I10" s="121" t="s">
        <v>607</v>
      </c>
      <c r="J10" s="124" t="s">
        <v>608</v>
      </c>
      <c r="K10" s="125" t="s">
        <v>609</v>
      </c>
      <c r="L10" s="126">
        <v>45792</v>
      </c>
      <c r="M10" s="103">
        <f>G10/F10/1</f>
        <v>4.3890000000000002</v>
      </c>
    </row>
    <row r="11" spans="1:13" ht="120" x14ac:dyDescent="0.25">
      <c r="A11" s="120" t="s">
        <v>533</v>
      </c>
      <c r="B11" s="121" t="s">
        <v>533</v>
      </c>
      <c r="C11" s="121" t="s">
        <v>594</v>
      </c>
      <c r="D11" s="121" t="s">
        <v>606</v>
      </c>
      <c r="E11" s="121" t="s">
        <v>537</v>
      </c>
      <c r="F11" s="122">
        <v>10</v>
      </c>
      <c r="G11" s="123">
        <v>43.89</v>
      </c>
      <c r="H11" s="124"/>
      <c r="I11" s="121" t="s">
        <v>615</v>
      </c>
      <c r="J11" s="124" t="s">
        <v>616</v>
      </c>
      <c r="K11" s="125" t="s">
        <v>609</v>
      </c>
      <c r="L11" s="126">
        <v>45981</v>
      </c>
      <c r="M11" s="103">
        <f>G11/F11/1</f>
        <v>4.3890000000000002</v>
      </c>
    </row>
    <row r="12" spans="1:13" ht="150" x14ac:dyDescent="0.25">
      <c r="A12" s="120" t="s">
        <v>533</v>
      </c>
      <c r="B12" s="121" t="s">
        <v>533</v>
      </c>
      <c r="C12" s="121" t="s">
        <v>566</v>
      </c>
      <c r="D12" s="121" t="s">
        <v>567</v>
      </c>
      <c r="E12" s="121" t="s">
        <v>537</v>
      </c>
      <c r="F12" s="122">
        <v>20</v>
      </c>
      <c r="G12" s="123">
        <v>98.2</v>
      </c>
      <c r="H12" s="124"/>
      <c r="I12" s="121" t="s">
        <v>568</v>
      </c>
      <c r="J12" s="124" t="s">
        <v>569</v>
      </c>
      <c r="K12" s="125" t="s">
        <v>570</v>
      </c>
      <c r="L12" s="126">
        <v>45702</v>
      </c>
      <c r="M12" s="103">
        <f>G12/F12/1</f>
        <v>4.91</v>
      </c>
    </row>
    <row r="13" spans="1:13" ht="150" x14ac:dyDescent="0.25">
      <c r="A13" s="120" t="s">
        <v>533</v>
      </c>
      <c r="B13" s="121" t="s">
        <v>533</v>
      </c>
      <c r="C13" s="121" t="s">
        <v>571</v>
      </c>
      <c r="D13" s="121" t="s">
        <v>567</v>
      </c>
      <c r="E13" s="121" t="s">
        <v>537</v>
      </c>
      <c r="F13" s="122">
        <v>5</v>
      </c>
      <c r="G13" s="123">
        <v>24.55</v>
      </c>
      <c r="H13" s="124"/>
      <c r="I13" s="121" t="s">
        <v>568</v>
      </c>
      <c r="J13" s="124" t="s">
        <v>569</v>
      </c>
      <c r="K13" s="125" t="s">
        <v>572</v>
      </c>
      <c r="L13" s="126">
        <v>45702</v>
      </c>
      <c r="M13" s="103">
        <f>G13/F13/1</f>
        <v>4.91</v>
      </c>
    </row>
    <row r="14" spans="1:13" ht="150" x14ac:dyDescent="0.25">
      <c r="A14" s="120" t="s">
        <v>533</v>
      </c>
      <c r="B14" s="121" t="s">
        <v>533</v>
      </c>
      <c r="C14" s="121" t="s">
        <v>573</v>
      </c>
      <c r="D14" s="121" t="s">
        <v>567</v>
      </c>
      <c r="E14" s="121" t="s">
        <v>537</v>
      </c>
      <c r="F14" s="122">
        <v>3</v>
      </c>
      <c r="G14" s="123">
        <v>14.73</v>
      </c>
      <c r="H14" s="124"/>
      <c r="I14" s="121" t="s">
        <v>568</v>
      </c>
      <c r="J14" s="124" t="s">
        <v>569</v>
      </c>
      <c r="K14" s="125" t="s">
        <v>574</v>
      </c>
      <c r="L14" s="126">
        <v>45702</v>
      </c>
      <c r="M14" s="103">
        <f>G14/F14/1</f>
        <v>4.91</v>
      </c>
    </row>
    <row r="15" spans="1:13" ht="150" x14ac:dyDescent="0.25">
      <c r="A15" s="120" t="s">
        <v>533</v>
      </c>
      <c r="B15" s="121" t="s">
        <v>533</v>
      </c>
      <c r="C15" s="121" t="s">
        <v>573</v>
      </c>
      <c r="D15" s="121" t="s">
        <v>567</v>
      </c>
      <c r="E15" s="121" t="s">
        <v>537</v>
      </c>
      <c r="F15" s="122">
        <v>3</v>
      </c>
      <c r="G15" s="123">
        <v>14.73</v>
      </c>
      <c r="H15" s="124"/>
      <c r="I15" s="121" t="s">
        <v>575</v>
      </c>
      <c r="J15" s="124" t="s">
        <v>569</v>
      </c>
      <c r="K15" s="125" t="s">
        <v>574</v>
      </c>
      <c r="L15" s="126">
        <v>45702</v>
      </c>
      <c r="M15" s="103">
        <f>G15/F15/1</f>
        <v>4.91</v>
      </c>
    </row>
    <row r="16" spans="1:13" ht="150" x14ac:dyDescent="0.25">
      <c r="A16" s="120" t="s">
        <v>533</v>
      </c>
      <c r="B16" s="121" t="s">
        <v>533</v>
      </c>
      <c r="C16" s="121" t="s">
        <v>571</v>
      </c>
      <c r="D16" s="121" t="s">
        <v>567</v>
      </c>
      <c r="E16" s="121" t="s">
        <v>537</v>
      </c>
      <c r="F16" s="122">
        <v>5</v>
      </c>
      <c r="G16" s="123">
        <v>24.55</v>
      </c>
      <c r="H16" s="124"/>
      <c r="I16" s="121" t="s">
        <v>575</v>
      </c>
      <c r="J16" s="124" t="s">
        <v>569</v>
      </c>
      <c r="K16" s="125" t="s">
        <v>572</v>
      </c>
      <c r="L16" s="126">
        <v>45702</v>
      </c>
      <c r="M16" s="103">
        <f>G16/F16/1</f>
        <v>4.91</v>
      </c>
    </row>
    <row r="17" spans="1:13" ht="150" x14ac:dyDescent="0.25">
      <c r="A17" s="120" t="s">
        <v>533</v>
      </c>
      <c r="B17" s="121" t="s">
        <v>533</v>
      </c>
      <c r="C17" s="121" t="s">
        <v>576</v>
      </c>
      <c r="D17" s="121" t="s">
        <v>567</v>
      </c>
      <c r="E17" s="121" t="s">
        <v>537</v>
      </c>
      <c r="F17" s="122">
        <v>10</v>
      </c>
      <c r="G17" s="123">
        <v>49.1</v>
      </c>
      <c r="H17" s="124"/>
      <c r="I17" s="121" t="s">
        <v>568</v>
      </c>
      <c r="J17" s="124" t="s">
        <v>569</v>
      </c>
      <c r="K17" s="125" t="s">
        <v>577</v>
      </c>
      <c r="L17" s="126">
        <v>45702</v>
      </c>
      <c r="M17" s="103">
        <f>G17/F17/1</f>
        <v>4.91</v>
      </c>
    </row>
    <row r="18" spans="1:13" ht="150" x14ac:dyDescent="0.25">
      <c r="A18" s="120" t="s">
        <v>533</v>
      </c>
      <c r="B18" s="121" t="s">
        <v>533</v>
      </c>
      <c r="C18" s="121" t="s">
        <v>578</v>
      </c>
      <c r="D18" s="121" t="s">
        <v>567</v>
      </c>
      <c r="E18" s="121" t="s">
        <v>537</v>
      </c>
      <c r="F18" s="122">
        <v>10</v>
      </c>
      <c r="G18" s="123">
        <v>49.1</v>
      </c>
      <c r="H18" s="124"/>
      <c r="I18" s="121" t="s">
        <v>568</v>
      </c>
      <c r="J18" s="124" t="s">
        <v>569</v>
      </c>
      <c r="K18" s="125" t="s">
        <v>579</v>
      </c>
      <c r="L18" s="126">
        <v>45702</v>
      </c>
      <c r="M18" s="103">
        <f>G18/F18/1</f>
        <v>4.91</v>
      </c>
    </row>
    <row r="19" spans="1:13" ht="150" x14ac:dyDescent="0.25">
      <c r="A19" s="120" t="s">
        <v>533</v>
      </c>
      <c r="B19" s="121" t="s">
        <v>533</v>
      </c>
      <c r="C19" s="121" t="s">
        <v>580</v>
      </c>
      <c r="D19" s="121" t="s">
        <v>567</v>
      </c>
      <c r="E19" s="121" t="s">
        <v>537</v>
      </c>
      <c r="F19" s="122">
        <v>10</v>
      </c>
      <c r="G19" s="123">
        <v>49.1</v>
      </c>
      <c r="H19" s="124"/>
      <c r="I19" s="121" t="s">
        <v>575</v>
      </c>
      <c r="J19" s="124" t="s">
        <v>569</v>
      </c>
      <c r="K19" s="125" t="s">
        <v>577</v>
      </c>
      <c r="L19" s="126">
        <v>45702</v>
      </c>
      <c r="M19" s="103">
        <f>G19/F19/1</f>
        <v>4.91</v>
      </c>
    </row>
    <row r="20" spans="1:13" ht="150" x14ac:dyDescent="0.25">
      <c r="A20" s="120" t="s">
        <v>533</v>
      </c>
      <c r="B20" s="121" t="s">
        <v>533</v>
      </c>
      <c r="C20" s="121" t="s">
        <v>581</v>
      </c>
      <c r="D20" s="121" t="s">
        <v>567</v>
      </c>
      <c r="E20" s="121" t="s">
        <v>537</v>
      </c>
      <c r="F20" s="122">
        <v>100</v>
      </c>
      <c r="G20" s="123">
        <v>491</v>
      </c>
      <c r="H20" s="124"/>
      <c r="I20" s="121" t="s">
        <v>568</v>
      </c>
      <c r="J20" s="124" t="s">
        <v>569</v>
      </c>
      <c r="K20" s="125" t="s">
        <v>582</v>
      </c>
      <c r="L20" s="126">
        <v>45702</v>
      </c>
      <c r="M20" s="103">
        <f>G20/F20/1</f>
        <v>4.91</v>
      </c>
    </row>
    <row r="21" spans="1:13" ht="150" x14ac:dyDescent="0.25">
      <c r="A21" s="120" t="s">
        <v>533</v>
      </c>
      <c r="B21" s="121" t="s">
        <v>533</v>
      </c>
      <c r="C21" s="121" t="s">
        <v>583</v>
      </c>
      <c r="D21" s="121" t="s">
        <v>567</v>
      </c>
      <c r="E21" s="121" t="s">
        <v>537</v>
      </c>
      <c r="F21" s="122">
        <v>50</v>
      </c>
      <c r="G21" s="123">
        <v>245.5</v>
      </c>
      <c r="H21" s="124"/>
      <c r="I21" s="121" t="s">
        <v>568</v>
      </c>
      <c r="J21" s="124" t="s">
        <v>569</v>
      </c>
      <c r="K21" s="125" t="s">
        <v>584</v>
      </c>
      <c r="L21" s="126">
        <v>45702</v>
      </c>
      <c r="M21" s="103">
        <f>G21/F21/1</f>
        <v>4.91</v>
      </c>
    </row>
    <row r="22" spans="1:13" ht="150" x14ac:dyDescent="0.25">
      <c r="A22" s="120" t="s">
        <v>533</v>
      </c>
      <c r="B22" s="121" t="s">
        <v>533</v>
      </c>
      <c r="C22" s="121" t="s">
        <v>583</v>
      </c>
      <c r="D22" s="121" t="s">
        <v>567</v>
      </c>
      <c r="E22" s="121" t="s">
        <v>537</v>
      </c>
      <c r="F22" s="122">
        <v>50</v>
      </c>
      <c r="G22" s="123">
        <v>245.5</v>
      </c>
      <c r="H22" s="124"/>
      <c r="I22" s="121" t="s">
        <v>575</v>
      </c>
      <c r="J22" s="124" t="s">
        <v>569</v>
      </c>
      <c r="K22" s="125" t="s">
        <v>584</v>
      </c>
      <c r="L22" s="126">
        <v>45702</v>
      </c>
      <c r="M22" s="103">
        <f>G22/F22/1</f>
        <v>4.91</v>
      </c>
    </row>
    <row r="23" spans="1:13" ht="150" x14ac:dyDescent="0.25">
      <c r="A23" s="120" t="s">
        <v>533</v>
      </c>
      <c r="B23" s="121" t="s">
        <v>533</v>
      </c>
      <c r="C23" s="121" t="s">
        <v>581</v>
      </c>
      <c r="D23" s="121" t="s">
        <v>567</v>
      </c>
      <c r="E23" s="121" t="s">
        <v>537</v>
      </c>
      <c r="F23" s="122">
        <v>100</v>
      </c>
      <c r="G23" s="123">
        <v>491</v>
      </c>
      <c r="H23" s="124"/>
      <c r="I23" s="121" t="s">
        <v>575</v>
      </c>
      <c r="J23" s="124" t="s">
        <v>569</v>
      </c>
      <c r="K23" s="125" t="s">
        <v>582</v>
      </c>
      <c r="L23" s="126">
        <v>45702</v>
      </c>
      <c r="M23" s="103">
        <f>G23/F23/1</f>
        <v>4.91</v>
      </c>
    </row>
    <row r="24" spans="1:13" ht="150" x14ac:dyDescent="0.25">
      <c r="A24" s="120" t="s">
        <v>533</v>
      </c>
      <c r="B24" s="121" t="s">
        <v>533</v>
      </c>
      <c r="C24" s="121" t="s">
        <v>585</v>
      </c>
      <c r="D24" s="121" t="s">
        <v>567</v>
      </c>
      <c r="E24" s="121" t="s">
        <v>537</v>
      </c>
      <c r="F24" s="122">
        <v>20</v>
      </c>
      <c r="G24" s="123">
        <v>98.2</v>
      </c>
      <c r="H24" s="124"/>
      <c r="I24" s="121" t="s">
        <v>575</v>
      </c>
      <c r="J24" s="124" t="s">
        <v>569</v>
      </c>
      <c r="K24" s="125" t="s">
        <v>570</v>
      </c>
      <c r="L24" s="126">
        <v>45702</v>
      </c>
      <c r="M24" s="103">
        <f>G24/F24/1</f>
        <v>4.91</v>
      </c>
    </row>
    <row r="25" spans="1:13" ht="150" x14ac:dyDescent="0.25">
      <c r="A25" s="120" t="s">
        <v>533</v>
      </c>
      <c r="B25" s="121" t="s">
        <v>533</v>
      </c>
      <c r="C25" s="121" t="s">
        <v>586</v>
      </c>
      <c r="D25" s="121" t="s">
        <v>567</v>
      </c>
      <c r="E25" s="121" t="s">
        <v>537</v>
      </c>
      <c r="F25" s="122">
        <v>10</v>
      </c>
      <c r="G25" s="123">
        <v>49.1</v>
      </c>
      <c r="H25" s="124"/>
      <c r="I25" s="121" t="s">
        <v>575</v>
      </c>
      <c r="J25" s="124" t="s">
        <v>569</v>
      </c>
      <c r="K25" s="125" t="s">
        <v>579</v>
      </c>
      <c r="L25" s="126">
        <v>45702</v>
      </c>
      <c r="M25" s="103">
        <f>G25/F25/1</f>
        <v>4.91</v>
      </c>
    </row>
    <row r="26" spans="1:13" ht="150" x14ac:dyDescent="0.25">
      <c r="A26" s="120" t="s">
        <v>533</v>
      </c>
      <c r="B26" s="121" t="s">
        <v>533</v>
      </c>
      <c r="C26" s="121" t="s">
        <v>587</v>
      </c>
      <c r="D26" s="121" t="s">
        <v>567</v>
      </c>
      <c r="E26" s="121" t="s">
        <v>537</v>
      </c>
      <c r="F26" s="122">
        <v>100</v>
      </c>
      <c r="G26" s="123">
        <v>491</v>
      </c>
      <c r="H26" s="124"/>
      <c r="I26" s="121" t="s">
        <v>568</v>
      </c>
      <c r="J26" s="124" t="s">
        <v>569</v>
      </c>
      <c r="K26" s="125" t="s">
        <v>588</v>
      </c>
      <c r="L26" s="126">
        <v>45702</v>
      </c>
      <c r="M26" s="103">
        <f>G26/F26/1</f>
        <v>4.91</v>
      </c>
    </row>
    <row r="27" spans="1:13" ht="150" x14ac:dyDescent="0.25">
      <c r="A27" s="120" t="s">
        <v>533</v>
      </c>
      <c r="B27" s="121" t="s">
        <v>533</v>
      </c>
      <c r="C27" s="121" t="s">
        <v>587</v>
      </c>
      <c r="D27" s="121" t="s">
        <v>567</v>
      </c>
      <c r="E27" s="121" t="s">
        <v>537</v>
      </c>
      <c r="F27" s="122">
        <v>100</v>
      </c>
      <c r="G27" s="123">
        <v>491</v>
      </c>
      <c r="H27" s="124"/>
      <c r="I27" s="121" t="s">
        <v>575</v>
      </c>
      <c r="J27" s="124" t="s">
        <v>569</v>
      </c>
      <c r="K27" s="125" t="s">
        <v>588</v>
      </c>
      <c r="L27" s="126">
        <v>45702</v>
      </c>
      <c r="M27" s="103">
        <f>G27/F27/1</f>
        <v>4.91</v>
      </c>
    </row>
    <row r="28" spans="1:13" ht="150" x14ac:dyDescent="0.25">
      <c r="A28" s="120" t="s">
        <v>533</v>
      </c>
      <c r="B28" s="121" t="s">
        <v>533</v>
      </c>
      <c r="C28" s="121" t="s">
        <v>589</v>
      </c>
      <c r="D28" s="121" t="s">
        <v>567</v>
      </c>
      <c r="E28" s="121" t="s">
        <v>537</v>
      </c>
      <c r="F28" s="122">
        <v>20</v>
      </c>
      <c r="G28" s="123">
        <v>98.2</v>
      </c>
      <c r="H28" s="124"/>
      <c r="I28" s="121" t="s">
        <v>568</v>
      </c>
      <c r="J28" s="124" t="s">
        <v>569</v>
      </c>
      <c r="K28" s="125" t="s">
        <v>590</v>
      </c>
      <c r="L28" s="126">
        <v>45702</v>
      </c>
      <c r="M28" s="103">
        <f>G28/F28/1</f>
        <v>4.91</v>
      </c>
    </row>
    <row r="29" spans="1:13" ht="150" x14ac:dyDescent="0.25">
      <c r="A29" s="120" t="s">
        <v>533</v>
      </c>
      <c r="B29" s="121" t="s">
        <v>533</v>
      </c>
      <c r="C29" s="121" t="s">
        <v>589</v>
      </c>
      <c r="D29" s="121" t="s">
        <v>567</v>
      </c>
      <c r="E29" s="121" t="s">
        <v>537</v>
      </c>
      <c r="F29" s="122">
        <v>20</v>
      </c>
      <c r="G29" s="123">
        <v>98.2</v>
      </c>
      <c r="H29" s="124"/>
      <c r="I29" s="121" t="s">
        <v>575</v>
      </c>
      <c r="J29" s="124" t="s">
        <v>569</v>
      </c>
      <c r="K29" s="125" t="s">
        <v>590</v>
      </c>
      <c r="L29" s="126">
        <v>45702</v>
      </c>
      <c r="M29" s="103">
        <f>G29/F29/1</f>
        <v>4.91</v>
      </c>
    </row>
    <row r="30" spans="1:13" ht="150" x14ac:dyDescent="0.25">
      <c r="A30" s="120" t="s">
        <v>533</v>
      </c>
      <c r="B30" s="121" t="s">
        <v>533</v>
      </c>
      <c r="C30" s="121" t="s">
        <v>591</v>
      </c>
      <c r="D30" s="121" t="s">
        <v>567</v>
      </c>
      <c r="E30" s="121" t="s">
        <v>537</v>
      </c>
      <c r="F30" s="122">
        <v>50</v>
      </c>
      <c r="G30" s="123">
        <v>245.5</v>
      </c>
      <c r="H30" s="124"/>
      <c r="I30" s="121" t="s">
        <v>575</v>
      </c>
      <c r="J30" s="124" t="s">
        <v>569</v>
      </c>
      <c r="K30" s="125" t="s">
        <v>592</v>
      </c>
      <c r="L30" s="126">
        <v>45702</v>
      </c>
      <c r="M30" s="103">
        <f>G30/F30/1</f>
        <v>4.91</v>
      </c>
    </row>
    <row r="31" spans="1:13" ht="150" x14ac:dyDescent="0.25">
      <c r="A31" s="120" t="s">
        <v>533</v>
      </c>
      <c r="B31" s="121" t="s">
        <v>533</v>
      </c>
      <c r="C31" s="121" t="s">
        <v>593</v>
      </c>
      <c r="D31" s="121" t="s">
        <v>567</v>
      </c>
      <c r="E31" s="121" t="s">
        <v>537</v>
      </c>
      <c r="F31" s="122">
        <v>50</v>
      </c>
      <c r="G31" s="123">
        <v>245.5</v>
      </c>
      <c r="H31" s="124"/>
      <c r="I31" s="121" t="s">
        <v>568</v>
      </c>
      <c r="J31" s="124" t="s">
        <v>569</v>
      </c>
      <c r="K31" s="125" t="s">
        <v>592</v>
      </c>
      <c r="L31" s="126">
        <v>45702</v>
      </c>
      <c r="M31" s="103">
        <f>G31/F31/1</f>
        <v>4.91</v>
      </c>
    </row>
    <row r="32" spans="1:13" ht="30" x14ac:dyDescent="0.25">
      <c r="A32" s="120" t="s">
        <v>533</v>
      </c>
      <c r="B32" s="121" t="s">
        <v>533</v>
      </c>
      <c r="C32" s="121" t="s">
        <v>594</v>
      </c>
      <c r="D32" s="121" t="s">
        <v>595</v>
      </c>
      <c r="E32" s="121" t="s">
        <v>537</v>
      </c>
      <c r="F32" s="122">
        <v>10</v>
      </c>
      <c r="G32" s="123">
        <v>49.1</v>
      </c>
      <c r="H32" s="124"/>
      <c r="I32" s="121" t="s">
        <v>596</v>
      </c>
      <c r="J32" s="124" t="s">
        <v>569</v>
      </c>
      <c r="K32" s="125" t="s">
        <v>597</v>
      </c>
      <c r="L32" s="126">
        <v>45702</v>
      </c>
      <c r="M32" s="103">
        <f>G32/F32/1</f>
        <v>4.91</v>
      </c>
    </row>
    <row r="33" spans="1:13" ht="30" x14ac:dyDescent="0.25">
      <c r="A33" s="120" t="s">
        <v>533</v>
      </c>
      <c r="B33" s="121" t="s">
        <v>533</v>
      </c>
      <c r="C33" s="121" t="s">
        <v>535</v>
      </c>
      <c r="D33" s="121" t="s">
        <v>595</v>
      </c>
      <c r="E33" s="121" t="s">
        <v>537</v>
      </c>
      <c r="F33" s="122">
        <v>10</v>
      </c>
      <c r="G33" s="123">
        <v>49.1</v>
      </c>
      <c r="H33" s="124"/>
      <c r="I33" s="121" t="s">
        <v>596</v>
      </c>
      <c r="J33" s="124" t="s">
        <v>569</v>
      </c>
      <c r="K33" s="125" t="s">
        <v>598</v>
      </c>
      <c r="L33" s="126">
        <v>45702</v>
      </c>
      <c r="M33" s="103">
        <f>G33/F33/1</f>
        <v>4.91</v>
      </c>
    </row>
    <row r="34" spans="1:13" ht="30" x14ac:dyDescent="0.25">
      <c r="A34" s="120" t="s">
        <v>533</v>
      </c>
      <c r="B34" s="121" t="s">
        <v>533</v>
      </c>
      <c r="C34" s="121" t="s">
        <v>535</v>
      </c>
      <c r="D34" s="121" t="s">
        <v>414</v>
      </c>
      <c r="E34" s="121" t="s">
        <v>537</v>
      </c>
      <c r="F34" s="122">
        <v>10</v>
      </c>
      <c r="G34" s="123">
        <v>50.39</v>
      </c>
      <c r="H34" s="124"/>
      <c r="I34" s="121" t="s">
        <v>554</v>
      </c>
      <c r="J34" s="124" t="s">
        <v>555</v>
      </c>
      <c r="K34" s="125" t="s">
        <v>556</v>
      </c>
      <c r="L34" s="126">
        <v>45336</v>
      </c>
      <c r="M34" s="103">
        <f>G34/F34/1</f>
        <v>5.0389999999999997</v>
      </c>
    </row>
    <row r="35" spans="1:13" ht="75" x14ac:dyDescent="0.25">
      <c r="A35" s="120" t="s">
        <v>533</v>
      </c>
      <c r="B35" s="121" t="s">
        <v>533</v>
      </c>
      <c r="C35" s="121" t="s">
        <v>557</v>
      </c>
      <c r="D35" s="121" t="s">
        <v>558</v>
      </c>
      <c r="E35" s="121" t="s">
        <v>537</v>
      </c>
      <c r="F35" s="122">
        <v>10</v>
      </c>
      <c r="G35" s="123">
        <v>50.76</v>
      </c>
      <c r="H35" s="124"/>
      <c r="I35" s="121" t="s">
        <v>559</v>
      </c>
      <c r="J35" s="124" t="s">
        <v>560</v>
      </c>
      <c r="K35" s="125" t="s">
        <v>561</v>
      </c>
      <c r="L35" s="126">
        <v>45408</v>
      </c>
      <c r="M35" s="103">
        <f>G35/F35/1</f>
        <v>5.0759999999999996</v>
      </c>
    </row>
    <row r="36" spans="1:13" ht="75" x14ac:dyDescent="0.25">
      <c r="A36" s="120" t="s">
        <v>533</v>
      </c>
      <c r="B36" s="121" t="s">
        <v>533</v>
      </c>
      <c r="C36" s="121" t="s">
        <v>562</v>
      </c>
      <c r="D36" s="121" t="s">
        <v>558</v>
      </c>
      <c r="E36" s="121" t="s">
        <v>537</v>
      </c>
      <c r="F36" s="122">
        <v>10</v>
      </c>
      <c r="G36" s="123">
        <v>50.76</v>
      </c>
      <c r="H36" s="124"/>
      <c r="I36" s="121" t="s">
        <v>559</v>
      </c>
      <c r="J36" s="124" t="s">
        <v>560</v>
      </c>
      <c r="K36" s="125" t="s">
        <v>563</v>
      </c>
      <c r="L36" s="126">
        <v>45408</v>
      </c>
      <c r="M36" s="103">
        <f>G36/F36/1</f>
        <v>5.0759999999999996</v>
      </c>
    </row>
    <row r="37" spans="1:13" ht="75" x14ac:dyDescent="0.25">
      <c r="A37" s="120" t="s">
        <v>533</v>
      </c>
      <c r="B37" s="121" t="s">
        <v>533</v>
      </c>
      <c r="C37" s="121" t="s">
        <v>562</v>
      </c>
      <c r="D37" s="121" t="s">
        <v>558</v>
      </c>
      <c r="E37" s="121" t="s">
        <v>537</v>
      </c>
      <c r="F37" s="122">
        <v>10</v>
      </c>
      <c r="G37" s="123">
        <v>50.76</v>
      </c>
      <c r="H37" s="124"/>
      <c r="I37" s="121" t="s">
        <v>559</v>
      </c>
      <c r="J37" s="124" t="s">
        <v>560</v>
      </c>
      <c r="K37" s="125" t="s">
        <v>564</v>
      </c>
      <c r="L37" s="126">
        <v>45408</v>
      </c>
      <c r="M37" s="103">
        <f>G37/F37/1</f>
        <v>5.0759999999999996</v>
      </c>
    </row>
    <row r="38" spans="1:13" ht="30" x14ac:dyDescent="0.25">
      <c r="A38" s="120" t="s">
        <v>533</v>
      </c>
      <c r="B38" s="121" t="s">
        <v>533</v>
      </c>
      <c r="C38" s="121" t="s">
        <v>594</v>
      </c>
      <c r="D38" s="121" t="s">
        <v>595</v>
      </c>
      <c r="E38" s="121" t="s">
        <v>537</v>
      </c>
      <c r="F38" s="122">
        <v>10</v>
      </c>
      <c r="G38" s="123">
        <v>51.31</v>
      </c>
      <c r="H38" s="124"/>
      <c r="I38" s="121" t="s">
        <v>596</v>
      </c>
      <c r="J38" s="124" t="s">
        <v>611</v>
      </c>
      <c r="K38" s="125" t="s">
        <v>597</v>
      </c>
      <c r="L38" s="126">
        <v>45833</v>
      </c>
      <c r="M38" s="103">
        <f>G38/F38/1</f>
        <v>5.1310000000000002</v>
      </c>
    </row>
    <row r="39" spans="1:13" ht="30" x14ac:dyDescent="0.25">
      <c r="A39" s="120" t="s">
        <v>533</v>
      </c>
      <c r="B39" s="121" t="s">
        <v>533</v>
      </c>
      <c r="C39" s="121" t="s">
        <v>535</v>
      </c>
      <c r="D39" s="121" t="s">
        <v>595</v>
      </c>
      <c r="E39" s="121" t="s">
        <v>537</v>
      </c>
      <c r="F39" s="122">
        <v>10</v>
      </c>
      <c r="G39" s="123">
        <v>51.31</v>
      </c>
      <c r="H39" s="124"/>
      <c r="I39" s="121" t="s">
        <v>596</v>
      </c>
      <c r="J39" s="124" t="s">
        <v>611</v>
      </c>
      <c r="K39" s="125" t="s">
        <v>598</v>
      </c>
      <c r="L39" s="126">
        <v>45833</v>
      </c>
      <c r="M39" s="103">
        <f>G39/F39/1</f>
        <v>5.1310000000000002</v>
      </c>
    </row>
    <row r="40" spans="1:13" ht="150" x14ac:dyDescent="0.25">
      <c r="A40" s="120" t="s">
        <v>533</v>
      </c>
      <c r="B40" s="121" t="s">
        <v>533</v>
      </c>
      <c r="C40" s="121" t="s">
        <v>581</v>
      </c>
      <c r="D40" s="121" t="s">
        <v>567</v>
      </c>
      <c r="E40" s="121" t="s">
        <v>537</v>
      </c>
      <c r="F40" s="122">
        <v>100</v>
      </c>
      <c r="G40" s="123">
        <v>513.1</v>
      </c>
      <c r="H40" s="124"/>
      <c r="I40" s="121" t="s">
        <v>568</v>
      </c>
      <c r="J40" s="124" t="s">
        <v>612</v>
      </c>
      <c r="K40" s="125" t="s">
        <v>582</v>
      </c>
      <c r="L40" s="126">
        <v>45887</v>
      </c>
      <c r="M40" s="103">
        <f>G40/F40/1</f>
        <v>5.1310000000000002</v>
      </c>
    </row>
    <row r="41" spans="1:13" ht="150" x14ac:dyDescent="0.25">
      <c r="A41" s="120" t="s">
        <v>533</v>
      </c>
      <c r="B41" s="121" t="s">
        <v>533</v>
      </c>
      <c r="C41" s="121" t="s">
        <v>583</v>
      </c>
      <c r="D41" s="121" t="s">
        <v>567</v>
      </c>
      <c r="E41" s="121" t="s">
        <v>537</v>
      </c>
      <c r="F41" s="122">
        <v>50</v>
      </c>
      <c r="G41" s="123">
        <v>256.55</v>
      </c>
      <c r="H41" s="124"/>
      <c r="I41" s="121" t="s">
        <v>568</v>
      </c>
      <c r="J41" s="124" t="s">
        <v>612</v>
      </c>
      <c r="K41" s="125" t="s">
        <v>584</v>
      </c>
      <c r="L41" s="126">
        <v>45887</v>
      </c>
      <c r="M41" s="103">
        <f>G41/F41/1</f>
        <v>5.1310000000000002</v>
      </c>
    </row>
    <row r="42" spans="1:13" ht="150" x14ac:dyDescent="0.25">
      <c r="A42" s="120" t="s">
        <v>533</v>
      </c>
      <c r="B42" s="121" t="s">
        <v>533</v>
      </c>
      <c r="C42" s="121" t="s">
        <v>583</v>
      </c>
      <c r="D42" s="121" t="s">
        <v>567</v>
      </c>
      <c r="E42" s="121" t="s">
        <v>537</v>
      </c>
      <c r="F42" s="122">
        <v>50</v>
      </c>
      <c r="G42" s="123">
        <v>256.55</v>
      </c>
      <c r="H42" s="124"/>
      <c r="I42" s="121" t="s">
        <v>575</v>
      </c>
      <c r="J42" s="124" t="s">
        <v>612</v>
      </c>
      <c r="K42" s="125" t="s">
        <v>584</v>
      </c>
      <c r="L42" s="126">
        <v>45887</v>
      </c>
      <c r="M42" s="103">
        <f>G42/F42/1</f>
        <v>5.1310000000000002</v>
      </c>
    </row>
    <row r="43" spans="1:13" ht="150" x14ac:dyDescent="0.25">
      <c r="A43" s="120" t="s">
        <v>533</v>
      </c>
      <c r="B43" s="121" t="s">
        <v>533</v>
      </c>
      <c r="C43" s="121" t="s">
        <v>581</v>
      </c>
      <c r="D43" s="121" t="s">
        <v>567</v>
      </c>
      <c r="E43" s="121" t="s">
        <v>537</v>
      </c>
      <c r="F43" s="122">
        <v>100</v>
      </c>
      <c r="G43" s="123">
        <v>513.1</v>
      </c>
      <c r="H43" s="124"/>
      <c r="I43" s="121" t="s">
        <v>575</v>
      </c>
      <c r="J43" s="124" t="s">
        <v>612</v>
      </c>
      <c r="K43" s="125" t="s">
        <v>582</v>
      </c>
      <c r="L43" s="126">
        <v>45887</v>
      </c>
      <c r="M43" s="103">
        <f>G43/F43/1</f>
        <v>5.1310000000000002</v>
      </c>
    </row>
    <row r="44" spans="1:13" ht="150" x14ac:dyDescent="0.25">
      <c r="A44" s="120" t="s">
        <v>533</v>
      </c>
      <c r="B44" s="121" t="s">
        <v>533</v>
      </c>
      <c r="C44" s="121" t="s">
        <v>587</v>
      </c>
      <c r="D44" s="121" t="s">
        <v>567</v>
      </c>
      <c r="E44" s="121" t="s">
        <v>537</v>
      </c>
      <c r="F44" s="122">
        <v>100</v>
      </c>
      <c r="G44" s="123">
        <v>513.1</v>
      </c>
      <c r="H44" s="124"/>
      <c r="I44" s="121" t="s">
        <v>568</v>
      </c>
      <c r="J44" s="124" t="s">
        <v>612</v>
      </c>
      <c r="K44" s="125" t="s">
        <v>588</v>
      </c>
      <c r="L44" s="126">
        <v>45887</v>
      </c>
      <c r="M44" s="103">
        <f>G44/F44/1</f>
        <v>5.1310000000000002</v>
      </c>
    </row>
    <row r="45" spans="1:13" ht="150" x14ac:dyDescent="0.25">
      <c r="A45" s="120" t="s">
        <v>533</v>
      </c>
      <c r="B45" s="121" t="s">
        <v>533</v>
      </c>
      <c r="C45" s="121" t="s">
        <v>587</v>
      </c>
      <c r="D45" s="121" t="s">
        <v>567</v>
      </c>
      <c r="E45" s="121" t="s">
        <v>537</v>
      </c>
      <c r="F45" s="122">
        <v>100</v>
      </c>
      <c r="G45" s="123">
        <v>513.1</v>
      </c>
      <c r="H45" s="124"/>
      <c r="I45" s="121" t="s">
        <v>575</v>
      </c>
      <c r="J45" s="124" t="s">
        <v>612</v>
      </c>
      <c r="K45" s="125" t="s">
        <v>588</v>
      </c>
      <c r="L45" s="126">
        <v>45887</v>
      </c>
      <c r="M45" s="103">
        <f>G45/F45/1</f>
        <v>5.1310000000000002</v>
      </c>
    </row>
    <row r="46" spans="1:13" ht="150" x14ac:dyDescent="0.25">
      <c r="A46" s="120" t="s">
        <v>533</v>
      </c>
      <c r="B46" s="121" t="s">
        <v>533</v>
      </c>
      <c r="C46" s="121" t="s">
        <v>591</v>
      </c>
      <c r="D46" s="121" t="s">
        <v>567</v>
      </c>
      <c r="E46" s="121" t="s">
        <v>537</v>
      </c>
      <c r="F46" s="122">
        <v>50</v>
      </c>
      <c r="G46" s="123">
        <v>256.55</v>
      </c>
      <c r="H46" s="124"/>
      <c r="I46" s="121" t="s">
        <v>575</v>
      </c>
      <c r="J46" s="124" t="s">
        <v>612</v>
      </c>
      <c r="K46" s="125" t="s">
        <v>592</v>
      </c>
      <c r="L46" s="126">
        <v>45887</v>
      </c>
      <c r="M46" s="103">
        <f>G46/F46/1</f>
        <v>5.1310000000000002</v>
      </c>
    </row>
    <row r="47" spans="1:13" ht="150" x14ac:dyDescent="0.25">
      <c r="A47" s="120" t="s">
        <v>533</v>
      </c>
      <c r="B47" s="121" t="s">
        <v>533</v>
      </c>
      <c r="C47" s="121" t="s">
        <v>593</v>
      </c>
      <c r="D47" s="121" t="s">
        <v>567</v>
      </c>
      <c r="E47" s="121" t="s">
        <v>537</v>
      </c>
      <c r="F47" s="122">
        <v>50</v>
      </c>
      <c r="G47" s="123">
        <v>256.55</v>
      </c>
      <c r="H47" s="124"/>
      <c r="I47" s="121" t="s">
        <v>568</v>
      </c>
      <c r="J47" s="124" t="s">
        <v>612</v>
      </c>
      <c r="K47" s="125" t="s">
        <v>592</v>
      </c>
      <c r="L47" s="126">
        <v>45887</v>
      </c>
      <c r="M47" s="103">
        <f>G47/F47/1</f>
        <v>5.1310000000000002</v>
      </c>
    </row>
    <row r="48" spans="1:13" ht="60" x14ac:dyDescent="0.25">
      <c r="A48" s="120" t="s">
        <v>533</v>
      </c>
      <c r="B48" s="121" t="s">
        <v>533</v>
      </c>
      <c r="C48" s="121" t="s">
        <v>594</v>
      </c>
      <c r="D48" s="121" t="s">
        <v>595</v>
      </c>
      <c r="E48" s="121" t="s">
        <v>537</v>
      </c>
      <c r="F48" s="122">
        <v>10</v>
      </c>
      <c r="G48" s="123">
        <v>51.31</v>
      </c>
      <c r="H48" s="124"/>
      <c r="I48" s="121" t="s">
        <v>613</v>
      </c>
      <c r="J48" s="124" t="s">
        <v>614</v>
      </c>
      <c r="K48" s="125" t="s">
        <v>597</v>
      </c>
      <c r="L48" s="126">
        <v>45923</v>
      </c>
      <c r="M48" s="103">
        <f>G48/F48/1</f>
        <v>5.1310000000000002</v>
      </c>
    </row>
    <row r="49" spans="1:13" ht="60" x14ac:dyDescent="0.25">
      <c r="A49" s="120" t="s">
        <v>533</v>
      </c>
      <c r="B49" s="121" t="s">
        <v>533</v>
      </c>
      <c r="C49" s="121" t="s">
        <v>535</v>
      </c>
      <c r="D49" s="121" t="s">
        <v>595</v>
      </c>
      <c r="E49" s="121" t="s">
        <v>537</v>
      </c>
      <c r="F49" s="122">
        <v>10</v>
      </c>
      <c r="G49" s="123">
        <v>51.31</v>
      </c>
      <c r="H49" s="124"/>
      <c r="I49" s="121" t="s">
        <v>613</v>
      </c>
      <c r="J49" s="124" t="s">
        <v>614</v>
      </c>
      <c r="K49" s="125" t="s">
        <v>598</v>
      </c>
      <c r="L49" s="126">
        <v>45923</v>
      </c>
      <c r="M49" s="103">
        <f>G49/F49/1</f>
        <v>5.1310000000000002</v>
      </c>
    </row>
    <row r="50" spans="1:13" ht="60" x14ac:dyDescent="0.25">
      <c r="A50" s="120" t="s">
        <v>533</v>
      </c>
      <c r="B50" s="121" t="s">
        <v>533</v>
      </c>
      <c r="C50" s="121" t="s">
        <v>594</v>
      </c>
      <c r="D50" s="121" t="s">
        <v>74</v>
      </c>
      <c r="E50" s="121" t="s">
        <v>537</v>
      </c>
      <c r="F50" s="122">
        <v>10</v>
      </c>
      <c r="G50" s="123">
        <v>51.31</v>
      </c>
      <c r="H50" s="124"/>
      <c r="I50" s="121" t="s">
        <v>613</v>
      </c>
      <c r="J50" s="124" t="s">
        <v>617</v>
      </c>
      <c r="K50" s="125" t="s">
        <v>597</v>
      </c>
      <c r="L50" s="126">
        <v>46051</v>
      </c>
      <c r="M50" s="103">
        <f>G50/F50/1</f>
        <v>5.1310000000000002</v>
      </c>
    </row>
    <row r="51" spans="1:13" ht="60" x14ac:dyDescent="0.25">
      <c r="A51" s="120" t="s">
        <v>533</v>
      </c>
      <c r="B51" s="121" t="s">
        <v>533</v>
      </c>
      <c r="C51" s="121" t="s">
        <v>535</v>
      </c>
      <c r="D51" s="121" t="s">
        <v>74</v>
      </c>
      <c r="E51" s="121" t="s">
        <v>537</v>
      </c>
      <c r="F51" s="122">
        <v>10</v>
      </c>
      <c r="G51" s="123">
        <v>51.31</v>
      </c>
      <c r="H51" s="124"/>
      <c r="I51" s="121" t="s">
        <v>613</v>
      </c>
      <c r="J51" s="124" t="s">
        <v>617</v>
      </c>
      <c r="K51" s="125" t="s">
        <v>598</v>
      </c>
      <c r="L51" s="126">
        <v>46051</v>
      </c>
      <c r="M51" s="103">
        <f>G51/F51/1</f>
        <v>5.1310000000000002</v>
      </c>
    </row>
    <row r="52" spans="1:13" ht="75" x14ac:dyDescent="0.25">
      <c r="A52" s="120" t="s">
        <v>533</v>
      </c>
      <c r="B52" s="121" t="s">
        <v>533</v>
      </c>
      <c r="C52" s="121" t="s">
        <v>557</v>
      </c>
      <c r="D52" s="121" t="s">
        <v>558</v>
      </c>
      <c r="E52" s="121" t="s">
        <v>537</v>
      </c>
      <c r="F52" s="122">
        <v>10</v>
      </c>
      <c r="G52" s="123">
        <v>53.04</v>
      </c>
      <c r="H52" s="124"/>
      <c r="I52" s="121" t="s">
        <v>559</v>
      </c>
      <c r="J52" s="124" t="s">
        <v>610</v>
      </c>
      <c r="K52" s="125" t="s">
        <v>561</v>
      </c>
      <c r="L52" s="126">
        <v>45807</v>
      </c>
      <c r="M52" s="103">
        <f>G52/F52/1</f>
        <v>5.3040000000000003</v>
      </c>
    </row>
    <row r="53" spans="1:13" ht="75" x14ac:dyDescent="0.25">
      <c r="A53" s="120" t="s">
        <v>533</v>
      </c>
      <c r="B53" s="121" t="s">
        <v>533</v>
      </c>
      <c r="C53" s="121" t="s">
        <v>562</v>
      </c>
      <c r="D53" s="121" t="s">
        <v>558</v>
      </c>
      <c r="E53" s="121" t="s">
        <v>537</v>
      </c>
      <c r="F53" s="122">
        <v>10</v>
      </c>
      <c r="G53" s="123">
        <v>53.04</v>
      </c>
      <c r="H53" s="124"/>
      <c r="I53" s="121" t="s">
        <v>559</v>
      </c>
      <c r="J53" s="124" t="s">
        <v>610</v>
      </c>
      <c r="K53" s="125" t="s">
        <v>563</v>
      </c>
      <c r="L53" s="126">
        <v>45807</v>
      </c>
      <c r="M53" s="103">
        <f>G53/F53/1</f>
        <v>5.3040000000000003</v>
      </c>
    </row>
    <row r="54" spans="1:13" ht="75" x14ac:dyDescent="0.25">
      <c r="A54" s="120" t="s">
        <v>533</v>
      </c>
      <c r="B54" s="121" t="s">
        <v>533</v>
      </c>
      <c r="C54" s="121" t="s">
        <v>562</v>
      </c>
      <c r="D54" s="121" t="s">
        <v>558</v>
      </c>
      <c r="E54" s="121" t="s">
        <v>537</v>
      </c>
      <c r="F54" s="122">
        <v>10</v>
      </c>
      <c r="G54" s="123">
        <v>53.04</v>
      </c>
      <c r="H54" s="124"/>
      <c r="I54" s="121" t="s">
        <v>559</v>
      </c>
      <c r="J54" s="124" t="s">
        <v>610</v>
      </c>
      <c r="K54" s="125" t="s">
        <v>564</v>
      </c>
      <c r="L54" s="126">
        <v>45807</v>
      </c>
      <c r="M54" s="103">
        <f>G54/F54/1</f>
        <v>5.3040000000000003</v>
      </c>
    </row>
    <row r="55" spans="1:13" ht="150" x14ac:dyDescent="0.25">
      <c r="A55" s="120" t="s">
        <v>533</v>
      </c>
      <c r="B55" s="121" t="s">
        <v>533</v>
      </c>
      <c r="C55" s="121" t="s">
        <v>576</v>
      </c>
      <c r="D55" s="121" t="s">
        <v>567</v>
      </c>
      <c r="E55" s="121" t="s">
        <v>537</v>
      </c>
      <c r="F55" s="122">
        <v>10</v>
      </c>
      <c r="G55" s="123">
        <v>56.19</v>
      </c>
      <c r="H55" s="124"/>
      <c r="I55" s="121" t="s">
        <v>568</v>
      </c>
      <c r="J55" s="124" t="s">
        <v>612</v>
      </c>
      <c r="K55" s="125" t="s">
        <v>577</v>
      </c>
      <c r="L55" s="126">
        <v>45887</v>
      </c>
      <c r="M55" s="103">
        <f>G55/F55/1</f>
        <v>5.6189999999999998</v>
      </c>
    </row>
    <row r="56" spans="1:13" ht="150" x14ac:dyDescent="0.25">
      <c r="A56" s="120" t="s">
        <v>533</v>
      </c>
      <c r="B56" s="121" t="s">
        <v>533</v>
      </c>
      <c r="C56" s="121" t="s">
        <v>578</v>
      </c>
      <c r="D56" s="121" t="s">
        <v>567</v>
      </c>
      <c r="E56" s="121" t="s">
        <v>537</v>
      </c>
      <c r="F56" s="122">
        <v>10</v>
      </c>
      <c r="G56" s="123">
        <v>56.19</v>
      </c>
      <c r="H56" s="124"/>
      <c r="I56" s="121" t="s">
        <v>568</v>
      </c>
      <c r="J56" s="124" t="s">
        <v>612</v>
      </c>
      <c r="K56" s="125" t="s">
        <v>579</v>
      </c>
      <c r="L56" s="126">
        <v>45887</v>
      </c>
      <c r="M56" s="103">
        <f>G56/F56/1</f>
        <v>5.6189999999999998</v>
      </c>
    </row>
    <row r="57" spans="1:13" ht="150" x14ac:dyDescent="0.25">
      <c r="A57" s="120" t="s">
        <v>533</v>
      </c>
      <c r="B57" s="121" t="s">
        <v>533</v>
      </c>
      <c r="C57" s="121" t="s">
        <v>580</v>
      </c>
      <c r="D57" s="121" t="s">
        <v>567</v>
      </c>
      <c r="E57" s="121" t="s">
        <v>537</v>
      </c>
      <c r="F57" s="122">
        <v>10</v>
      </c>
      <c r="G57" s="123">
        <v>56.19</v>
      </c>
      <c r="H57" s="124"/>
      <c r="I57" s="121" t="s">
        <v>575</v>
      </c>
      <c r="J57" s="124" t="s">
        <v>612</v>
      </c>
      <c r="K57" s="125" t="s">
        <v>577</v>
      </c>
      <c r="L57" s="126">
        <v>45887</v>
      </c>
      <c r="M57" s="103">
        <f>G57/F57/1</f>
        <v>5.6189999999999998</v>
      </c>
    </row>
    <row r="58" spans="1:13" ht="150" x14ac:dyDescent="0.25">
      <c r="A58" s="120" t="s">
        <v>533</v>
      </c>
      <c r="B58" s="121" t="s">
        <v>533</v>
      </c>
      <c r="C58" s="121" t="s">
        <v>586</v>
      </c>
      <c r="D58" s="121" t="s">
        <v>567</v>
      </c>
      <c r="E58" s="121" t="s">
        <v>537</v>
      </c>
      <c r="F58" s="122">
        <v>10</v>
      </c>
      <c r="G58" s="123">
        <v>56.19</v>
      </c>
      <c r="H58" s="124"/>
      <c r="I58" s="121" t="s">
        <v>575</v>
      </c>
      <c r="J58" s="124" t="s">
        <v>612</v>
      </c>
      <c r="K58" s="125" t="s">
        <v>579</v>
      </c>
      <c r="L58" s="126">
        <v>45887</v>
      </c>
      <c r="M58" s="103">
        <f>G58/F58/1</f>
        <v>5.6189999999999998</v>
      </c>
    </row>
    <row r="59" spans="1:13" ht="150" x14ac:dyDescent="0.25">
      <c r="A59" s="120" t="s">
        <v>533</v>
      </c>
      <c r="B59" s="121" t="s">
        <v>533</v>
      </c>
      <c r="C59" s="121" t="s">
        <v>566</v>
      </c>
      <c r="D59" s="121" t="s">
        <v>567</v>
      </c>
      <c r="E59" s="121" t="s">
        <v>537</v>
      </c>
      <c r="F59" s="122">
        <v>20</v>
      </c>
      <c r="G59" s="123">
        <v>112.39</v>
      </c>
      <c r="H59" s="124"/>
      <c r="I59" s="121" t="s">
        <v>568</v>
      </c>
      <c r="J59" s="124" t="s">
        <v>612</v>
      </c>
      <c r="K59" s="125" t="s">
        <v>570</v>
      </c>
      <c r="L59" s="126">
        <v>45887</v>
      </c>
      <c r="M59" s="103">
        <f>G59/F59/1</f>
        <v>5.6195000000000004</v>
      </c>
    </row>
    <row r="60" spans="1:13" ht="150" x14ac:dyDescent="0.25">
      <c r="A60" s="120" t="s">
        <v>533</v>
      </c>
      <c r="B60" s="121" t="s">
        <v>533</v>
      </c>
      <c r="C60" s="121" t="s">
        <v>585</v>
      </c>
      <c r="D60" s="121" t="s">
        <v>567</v>
      </c>
      <c r="E60" s="121" t="s">
        <v>537</v>
      </c>
      <c r="F60" s="122">
        <v>20</v>
      </c>
      <c r="G60" s="123">
        <v>112.39</v>
      </c>
      <c r="H60" s="124"/>
      <c r="I60" s="121" t="s">
        <v>575</v>
      </c>
      <c r="J60" s="124" t="s">
        <v>612</v>
      </c>
      <c r="K60" s="125" t="s">
        <v>570</v>
      </c>
      <c r="L60" s="126">
        <v>45887</v>
      </c>
      <c r="M60" s="103">
        <f>G60/F60/1</f>
        <v>5.6195000000000004</v>
      </c>
    </row>
    <row r="61" spans="1:13" ht="150" x14ac:dyDescent="0.25">
      <c r="A61" s="120" t="s">
        <v>533</v>
      </c>
      <c r="B61" s="121" t="s">
        <v>533</v>
      </c>
      <c r="C61" s="121" t="s">
        <v>589</v>
      </c>
      <c r="D61" s="121" t="s">
        <v>567</v>
      </c>
      <c r="E61" s="121" t="s">
        <v>537</v>
      </c>
      <c r="F61" s="122">
        <v>20</v>
      </c>
      <c r="G61" s="123">
        <v>112.39</v>
      </c>
      <c r="H61" s="124"/>
      <c r="I61" s="121" t="s">
        <v>568</v>
      </c>
      <c r="J61" s="124" t="s">
        <v>612</v>
      </c>
      <c r="K61" s="125" t="s">
        <v>590</v>
      </c>
      <c r="L61" s="126">
        <v>45887</v>
      </c>
      <c r="M61" s="103">
        <f>G61/F61/1</f>
        <v>5.6195000000000004</v>
      </c>
    </row>
    <row r="62" spans="1:13" ht="150" x14ac:dyDescent="0.25">
      <c r="A62" s="120" t="s">
        <v>533</v>
      </c>
      <c r="B62" s="121" t="s">
        <v>533</v>
      </c>
      <c r="C62" s="121" t="s">
        <v>589</v>
      </c>
      <c r="D62" s="121" t="s">
        <v>567</v>
      </c>
      <c r="E62" s="121" t="s">
        <v>537</v>
      </c>
      <c r="F62" s="122">
        <v>20</v>
      </c>
      <c r="G62" s="123">
        <v>112.39</v>
      </c>
      <c r="H62" s="124"/>
      <c r="I62" s="121" t="s">
        <v>575</v>
      </c>
      <c r="J62" s="124" t="s">
        <v>612</v>
      </c>
      <c r="K62" s="125" t="s">
        <v>590</v>
      </c>
      <c r="L62" s="126">
        <v>45887</v>
      </c>
      <c r="M62" s="103">
        <f>G62/F62/1</f>
        <v>5.6195000000000004</v>
      </c>
    </row>
    <row r="63" spans="1:13" ht="150" x14ac:dyDescent="0.25">
      <c r="A63" s="120" t="s">
        <v>533</v>
      </c>
      <c r="B63" s="121" t="s">
        <v>533</v>
      </c>
      <c r="C63" s="121" t="s">
        <v>571</v>
      </c>
      <c r="D63" s="121" t="s">
        <v>567</v>
      </c>
      <c r="E63" s="121" t="s">
        <v>537</v>
      </c>
      <c r="F63" s="122">
        <v>5</v>
      </c>
      <c r="G63" s="123">
        <v>28.1</v>
      </c>
      <c r="H63" s="124"/>
      <c r="I63" s="121" t="s">
        <v>568</v>
      </c>
      <c r="J63" s="124" t="s">
        <v>612</v>
      </c>
      <c r="K63" s="125" t="s">
        <v>572</v>
      </c>
      <c r="L63" s="126">
        <v>45887</v>
      </c>
      <c r="M63" s="103">
        <f>G63/F63/1</f>
        <v>5.62</v>
      </c>
    </row>
    <row r="64" spans="1:13" ht="150" x14ac:dyDescent="0.25">
      <c r="A64" s="120" t="s">
        <v>533</v>
      </c>
      <c r="B64" s="121" t="s">
        <v>533</v>
      </c>
      <c r="C64" s="121" t="s">
        <v>573</v>
      </c>
      <c r="D64" s="121" t="s">
        <v>567</v>
      </c>
      <c r="E64" s="121" t="s">
        <v>537</v>
      </c>
      <c r="F64" s="122">
        <v>3</v>
      </c>
      <c r="G64" s="123">
        <v>16.86</v>
      </c>
      <c r="H64" s="124"/>
      <c r="I64" s="121" t="s">
        <v>568</v>
      </c>
      <c r="J64" s="124" t="s">
        <v>612</v>
      </c>
      <c r="K64" s="125" t="s">
        <v>574</v>
      </c>
      <c r="L64" s="126">
        <v>45887</v>
      </c>
      <c r="M64" s="103">
        <f>G64/F64/1</f>
        <v>5.62</v>
      </c>
    </row>
    <row r="65" spans="1:13" ht="150" x14ac:dyDescent="0.25">
      <c r="A65" s="120" t="s">
        <v>533</v>
      </c>
      <c r="B65" s="121" t="s">
        <v>533</v>
      </c>
      <c r="C65" s="121" t="s">
        <v>573</v>
      </c>
      <c r="D65" s="121" t="s">
        <v>567</v>
      </c>
      <c r="E65" s="121" t="s">
        <v>537</v>
      </c>
      <c r="F65" s="122">
        <v>3</v>
      </c>
      <c r="G65" s="123">
        <v>16.86</v>
      </c>
      <c r="H65" s="124"/>
      <c r="I65" s="121" t="s">
        <v>575</v>
      </c>
      <c r="J65" s="124" t="s">
        <v>612</v>
      </c>
      <c r="K65" s="125" t="s">
        <v>574</v>
      </c>
      <c r="L65" s="126">
        <v>45887</v>
      </c>
      <c r="M65" s="103">
        <f>G65/F65/1</f>
        <v>5.62</v>
      </c>
    </row>
    <row r="66" spans="1:13" ht="150" x14ac:dyDescent="0.25">
      <c r="A66" s="120" t="s">
        <v>533</v>
      </c>
      <c r="B66" s="121" t="s">
        <v>533</v>
      </c>
      <c r="C66" s="121" t="s">
        <v>571</v>
      </c>
      <c r="D66" s="121" t="s">
        <v>567</v>
      </c>
      <c r="E66" s="121" t="s">
        <v>537</v>
      </c>
      <c r="F66" s="122">
        <v>5</v>
      </c>
      <c r="G66" s="123">
        <v>28.1</v>
      </c>
      <c r="H66" s="124"/>
      <c r="I66" s="121" t="s">
        <v>575</v>
      </c>
      <c r="J66" s="124" t="s">
        <v>612</v>
      </c>
      <c r="K66" s="125" t="s">
        <v>572</v>
      </c>
      <c r="L66" s="126">
        <v>45887</v>
      </c>
      <c r="M66" s="103">
        <f>G66/F66/1</f>
        <v>5.62</v>
      </c>
    </row>
    <row r="67" spans="1:13" ht="30" x14ac:dyDescent="0.25">
      <c r="A67" s="120" t="s">
        <v>533</v>
      </c>
      <c r="B67" s="121" t="s">
        <v>533</v>
      </c>
      <c r="C67" s="121" t="s">
        <v>535</v>
      </c>
      <c r="D67" s="121" t="s">
        <v>414</v>
      </c>
      <c r="E67" s="121" t="s">
        <v>537</v>
      </c>
      <c r="F67" s="122">
        <v>10</v>
      </c>
      <c r="G67" s="123">
        <v>56.56</v>
      </c>
      <c r="H67" s="124"/>
      <c r="I67" s="121" t="s">
        <v>554</v>
      </c>
      <c r="J67" s="124" t="s">
        <v>565</v>
      </c>
      <c r="K67" s="125" t="s">
        <v>556</v>
      </c>
      <c r="L67" s="126">
        <v>45471</v>
      </c>
      <c r="M67" s="103">
        <f>G67/F67/1</f>
        <v>5.6560000000000006</v>
      </c>
    </row>
    <row r="68" spans="1:13" ht="60" x14ac:dyDescent="0.25">
      <c r="A68" s="120" t="s">
        <v>533</v>
      </c>
      <c r="B68" s="121" t="s">
        <v>533</v>
      </c>
      <c r="C68" s="121" t="s">
        <v>535</v>
      </c>
      <c r="D68" s="121" t="s">
        <v>414</v>
      </c>
      <c r="E68" s="121" t="s">
        <v>537</v>
      </c>
      <c r="F68" s="122">
        <v>10</v>
      </c>
      <c r="G68" s="123">
        <v>56.56</v>
      </c>
      <c r="H68" s="124"/>
      <c r="I68" s="121" t="s">
        <v>618</v>
      </c>
      <c r="J68" s="124" t="s">
        <v>619</v>
      </c>
      <c r="K68" s="125" t="s">
        <v>556</v>
      </c>
      <c r="L68" s="126">
        <v>46071</v>
      </c>
      <c r="M68" s="103">
        <f>G68/F68/1</f>
        <v>5.6560000000000006</v>
      </c>
    </row>
    <row r="69" spans="1:13" ht="60" x14ac:dyDescent="0.25">
      <c r="A69" s="120" t="s">
        <v>533</v>
      </c>
      <c r="B69" s="121" t="s">
        <v>533</v>
      </c>
      <c r="C69" s="121" t="s">
        <v>594</v>
      </c>
      <c r="D69" s="121" t="s">
        <v>74</v>
      </c>
      <c r="E69" s="121" t="s">
        <v>537</v>
      </c>
      <c r="F69" s="122">
        <v>10</v>
      </c>
      <c r="G69" s="123">
        <v>60</v>
      </c>
      <c r="H69" s="124"/>
      <c r="I69" s="121" t="s">
        <v>613</v>
      </c>
      <c r="J69" s="124" t="s">
        <v>620</v>
      </c>
      <c r="K69" s="125" t="s">
        <v>597</v>
      </c>
      <c r="L69" s="126">
        <v>46155</v>
      </c>
      <c r="M69" s="103">
        <f>G69/F69/1</f>
        <v>6</v>
      </c>
    </row>
    <row r="70" spans="1:13" ht="60" x14ac:dyDescent="0.25">
      <c r="A70" s="120" t="s">
        <v>533</v>
      </c>
      <c r="B70" s="121" t="s">
        <v>533</v>
      </c>
      <c r="C70" s="121" t="s">
        <v>535</v>
      </c>
      <c r="D70" s="121" t="s">
        <v>74</v>
      </c>
      <c r="E70" s="121" t="s">
        <v>537</v>
      </c>
      <c r="F70" s="122">
        <v>10</v>
      </c>
      <c r="G70" s="123">
        <v>60</v>
      </c>
      <c r="H70" s="124"/>
      <c r="I70" s="121" t="s">
        <v>613</v>
      </c>
      <c r="J70" s="124" t="s">
        <v>620</v>
      </c>
      <c r="K70" s="125" t="s">
        <v>598</v>
      </c>
      <c r="L70" s="126">
        <v>46155</v>
      </c>
      <c r="M70" s="103">
        <f>G70/F70/1</f>
        <v>6</v>
      </c>
    </row>
    <row r="71" spans="1:13" ht="150" x14ac:dyDescent="0.25">
      <c r="A71" s="120" t="s">
        <v>533</v>
      </c>
      <c r="B71" s="121" t="s">
        <v>533</v>
      </c>
      <c r="C71" s="121" t="s">
        <v>573</v>
      </c>
      <c r="D71" s="121" t="s">
        <v>567</v>
      </c>
      <c r="E71" s="121" t="s">
        <v>537</v>
      </c>
      <c r="F71" s="122">
        <v>3</v>
      </c>
      <c r="G71" s="123">
        <v>18</v>
      </c>
      <c r="H71" s="124"/>
      <c r="I71" s="121" t="s">
        <v>575</v>
      </c>
      <c r="J71" s="124" t="s">
        <v>620</v>
      </c>
      <c r="K71" s="125" t="s">
        <v>574</v>
      </c>
      <c r="L71" s="126">
        <v>46155</v>
      </c>
      <c r="M71" s="103">
        <f>G71/F71/1</f>
        <v>6</v>
      </c>
    </row>
    <row r="72" spans="1:13" ht="150" x14ac:dyDescent="0.25">
      <c r="A72" s="120" t="s">
        <v>533</v>
      </c>
      <c r="B72" s="121" t="s">
        <v>533</v>
      </c>
      <c r="C72" s="121" t="s">
        <v>571</v>
      </c>
      <c r="D72" s="121" t="s">
        <v>567</v>
      </c>
      <c r="E72" s="121" t="s">
        <v>537</v>
      </c>
      <c r="F72" s="122">
        <v>5</v>
      </c>
      <c r="G72" s="123">
        <v>30</v>
      </c>
      <c r="H72" s="124"/>
      <c r="I72" s="121" t="s">
        <v>575</v>
      </c>
      <c r="J72" s="124" t="s">
        <v>620</v>
      </c>
      <c r="K72" s="125" t="s">
        <v>572</v>
      </c>
      <c r="L72" s="126">
        <v>46155</v>
      </c>
      <c r="M72" s="103">
        <f>G72/F72/1</f>
        <v>6</v>
      </c>
    </row>
    <row r="73" spans="1:13" ht="150" x14ac:dyDescent="0.25">
      <c r="A73" s="120" t="s">
        <v>533</v>
      </c>
      <c r="B73" s="121" t="s">
        <v>533</v>
      </c>
      <c r="C73" s="121" t="s">
        <v>580</v>
      </c>
      <c r="D73" s="121" t="s">
        <v>567</v>
      </c>
      <c r="E73" s="121" t="s">
        <v>537</v>
      </c>
      <c r="F73" s="122">
        <v>10</v>
      </c>
      <c r="G73" s="123">
        <v>60</v>
      </c>
      <c r="H73" s="124"/>
      <c r="I73" s="121" t="s">
        <v>575</v>
      </c>
      <c r="J73" s="124" t="s">
        <v>620</v>
      </c>
      <c r="K73" s="125" t="s">
        <v>577</v>
      </c>
      <c r="L73" s="126">
        <v>46155</v>
      </c>
      <c r="M73" s="103">
        <f>G73/F73/1</f>
        <v>6</v>
      </c>
    </row>
    <row r="74" spans="1:13" ht="150" x14ac:dyDescent="0.25">
      <c r="A74" s="120" t="s">
        <v>533</v>
      </c>
      <c r="B74" s="121" t="s">
        <v>533</v>
      </c>
      <c r="C74" s="121" t="s">
        <v>586</v>
      </c>
      <c r="D74" s="121" t="s">
        <v>567</v>
      </c>
      <c r="E74" s="121" t="s">
        <v>537</v>
      </c>
      <c r="F74" s="122">
        <v>10</v>
      </c>
      <c r="G74" s="123">
        <v>60</v>
      </c>
      <c r="H74" s="124"/>
      <c r="I74" s="121" t="s">
        <v>575</v>
      </c>
      <c r="J74" s="124" t="s">
        <v>620</v>
      </c>
      <c r="K74" s="125" t="s">
        <v>579</v>
      </c>
      <c r="L74" s="126">
        <v>46155</v>
      </c>
      <c r="M74" s="103">
        <f>G74/F74/1</f>
        <v>6</v>
      </c>
    </row>
    <row r="75" spans="1:13" ht="150" x14ac:dyDescent="0.25">
      <c r="A75" s="120" t="s">
        <v>533</v>
      </c>
      <c r="B75" s="121" t="s">
        <v>533</v>
      </c>
      <c r="C75" s="121" t="s">
        <v>585</v>
      </c>
      <c r="D75" s="121" t="s">
        <v>567</v>
      </c>
      <c r="E75" s="121" t="s">
        <v>537</v>
      </c>
      <c r="F75" s="122">
        <v>20</v>
      </c>
      <c r="G75" s="123">
        <v>120</v>
      </c>
      <c r="H75" s="124"/>
      <c r="I75" s="121" t="s">
        <v>575</v>
      </c>
      <c r="J75" s="124" t="s">
        <v>620</v>
      </c>
      <c r="K75" s="125" t="s">
        <v>570</v>
      </c>
      <c r="L75" s="126">
        <v>46155</v>
      </c>
      <c r="M75" s="103">
        <f>G75/F75/1</f>
        <v>6</v>
      </c>
    </row>
    <row r="76" spans="1:13" ht="150" x14ac:dyDescent="0.25">
      <c r="A76" s="120" t="s">
        <v>533</v>
      </c>
      <c r="B76" s="121" t="s">
        <v>533</v>
      </c>
      <c r="C76" s="121" t="s">
        <v>589</v>
      </c>
      <c r="D76" s="121" t="s">
        <v>567</v>
      </c>
      <c r="E76" s="121" t="s">
        <v>537</v>
      </c>
      <c r="F76" s="122">
        <v>20</v>
      </c>
      <c r="G76" s="123">
        <v>120</v>
      </c>
      <c r="H76" s="124"/>
      <c r="I76" s="121" t="s">
        <v>575</v>
      </c>
      <c r="J76" s="124" t="s">
        <v>620</v>
      </c>
      <c r="K76" s="125" t="s">
        <v>590</v>
      </c>
      <c r="L76" s="126">
        <v>46155</v>
      </c>
      <c r="M76" s="103">
        <f>G76/F76/1</f>
        <v>6</v>
      </c>
    </row>
    <row r="77" spans="1:13" ht="150" x14ac:dyDescent="0.25">
      <c r="A77" s="120" t="s">
        <v>533</v>
      </c>
      <c r="B77" s="121" t="s">
        <v>533</v>
      </c>
      <c r="C77" s="121" t="s">
        <v>583</v>
      </c>
      <c r="D77" s="121" t="s">
        <v>567</v>
      </c>
      <c r="E77" s="121" t="s">
        <v>537</v>
      </c>
      <c r="F77" s="122">
        <v>50</v>
      </c>
      <c r="G77" s="123">
        <v>300</v>
      </c>
      <c r="H77" s="124"/>
      <c r="I77" s="121" t="s">
        <v>575</v>
      </c>
      <c r="J77" s="124" t="s">
        <v>620</v>
      </c>
      <c r="K77" s="125" t="s">
        <v>584</v>
      </c>
      <c r="L77" s="126">
        <v>46155</v>
      </c>
      <c r="M77" s="103">
        <f>G77/F77/1</f>
        <v>6</v>
      </c>
    </row>
    <row r="78" spans="1:13" ht="150" x14ac:dyDescent="0.25">
      <c r="A78" s="120" t="s">
        <v>533</v>
      </c>
      <c r="B78" s="121" t="s">
        <v>533</v>
      </c>
      <c r="C78" s="121" t="s">
        <v>593</v>
      </c>
      <c r="D78" s="121" t="s">
        <v>567</v>
      </c>
      <c r="E78" s="121" t="s">
        <v>537</v>
      </c>
      <c r="F78" s="122">
        <v>50</v>
      </c>
      <c r="G78" s="123">
        <v>300</v>
      </c>
      <c r="H78" s="124"/>
      <c r="I78" s="121" t="s">
        <v>575</v>
      </c>
      <c r="J78" s="124" t="s">
        <v>620</v>
      </c>
      <c r="K78" s="125" t="s">
        <v>592</v>
      </c>
      <c r="L78" s="126">
        <v>46155</v>
      </c>
      <c r="M78" s="103">
        <f>G78/F78/1</f>
        <v>6</v>
      </c>
    </row>
    <row r="79" spans="1:13" ht="150" x14ac:dyDescent="0.25">
      <c r="A79" s="120" t="s">
        <v>533</v>
      </c>
      <c r="B79" s="121" t="s">
        <v>533</v>
      </c>
      <c r="C79" s="121" t="s">
        <v>581</v>
      </c>
      <c r="D79" s="121" t="s">
        <v>567</v>
      </c>
      <c r="E79" s="121" t="s">
        <v>537</v>
      </c>
      <c r="F79" s="122">
        <v>100</v>
      </c>
      <c r="G79" s="123">
        <v>600</v>
      </c>
      <c r="H79" s="124"/>
      <c r="I79" s="121" t="s">
        <v>575</v>
      </c>
      <c r="J79" s="124" t="s">
        <v>620</v>
      </c>
      <c r="K79" s="125" t="s">
        <v>582</v>
      </c>
      <c r="L79" s="126">
        <v>46155</v>
      </c>
      <c r="M79" s="103">
        <f>G79/F79/1</f>
        <v>6</v>
      </c>
    </row>
    <row r="80" spans="1:13" ht="150" x14ac:dyDescent="0.25">
      <c r="A80" s="120" t="s">
        <v>533</v>
      </c>
      <c r="B80" s="121" t="s">
        <v>533</v>
      </c>
      <c r="C80" s="121" t="s">
        <v>587</v>
      </c>
      <c r="D80" s="121" t="s">
        <v>567</v>
      </c>
      <c r="E80" s="121" t="s">
        <v>537</v>
      </c>
      <c r="F80" s="122">
        <v>100</v>
      </c>
      <c r="G80" s="123">
        <v>600</v>
      </c>
      <c r="H80" s="124"/>
      <c r="I80" s="121" t="s">
        <v>575</v>
      </c>
      <c r="J80" s="124" t="s">
        <v>620</v>
      </c>
      <c r="K80" s="125" t="s">
        <v>588</v>
      </c>
      <c r="L80" s="126">
        <v>46155</v>
      </c>
      <c r="M80" s="103">
        <f>G80/F80/1</f>
        <v>6</v>
      </c>
    </row>
    <row r="81" spans="1:13" ht="60" x14ac:dyDescent="0.25">
      <c r="A81" s="120" t="s">
        <v>533</v>
      </c>
      <c r="B81" s="121" t="s">
        <v>533</v>
      </c>
      <c r="C81" s="121" t="s">
        <v>535</v>
      </c>
      <c r="D81" s="121" t="s">
        <v>414</v>
      </c>
      <c r="E81" s="121" t="s">
        <v>537</v>
      </c>
      <c r="F81" s="122">
        <v>10</v>
      </c>
      <c r="G81" s="123">
        <v>60</v>
      </c>
      <c r="H81" s="124"/>
      <c r="I81" s="121" t="s">
        <v>618</v>
      </c>
      <c r="J81" s="124" t="s">
        <v>621</v>
      </c>
      <c r="K81" s="125" t="s">
        <v>556</v>
      </c>
      <c r="L81" s="126">
        <v>46162</v>
      </c>
      <c r="M81" s="103">
        <f>G81/F81/1</f>
        <v>6</v>
      </c>
    </row>
    <row r="82" spans="1:13" ht="30" x14ac:dyDescent="0.25">
      <c r="A82" s="120" t="s">
        <v>533</v>
      </c>
      <c r="B82" s="121" t="s">
        <v>533</v>
      </c>
      <c r="C82" s="121" t="s">
        <v>535</v>
      </c>
      <c r="D82" s="121" t="s">
        <v>414</v>
      </c>
      <c r="E82" s="121" t="s">
        <v>537</v>
      </c>
      <c r="F82" s="122">
        <v>10</v>
      </c>
      <c r="G82" s="123">
        <v>60</v>
      </c>
      <c r="H82" s="124"/>
      <c r="I82" s="121" t="s">
        <v>554</v>
      </c>
      <c r="J82" s="124" t="s">
        <v>621</v>
      </c>
      <c r="K82" s="125" t="s">
        <v>556</v>
      </c>
      <c r="L82" s="126">
        <v>46162</v>
      </c>
      <c r="M82" s="103">
        <f>G82/F82/1</f>
        <v>6</v>
      </c>
    </row>
  </sheetData>
  <autoFilter ref="A1:M82">
    <sortState ref="A2:M82">
      <sortCondition ref="M1:M8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Кузмичева Наталья Константиновна</dc:creator>
  <cp:lastModifiedBy>Балакина Мария Сергеевна</cp:lastModifiedBy>
  <cp:revision>1</cp:revision>
  <dcterms:created xsi:type="dcterms:W3CDTF">2006-09-28T05:33:49Z</dcterms:created>
  <dcterms:modified xsi:type="dcterms:W3CDTF">2026-07-02T08:51:19Z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