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Лист1!$A$1:$AE$20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<sst xmlns="http://schemas.openxmlformats.org/spreadsheetml/2006/main" count="79" uniqueCount="47">
  <si>
    <t xml:space="preserve"> </t>
  </si>
  <si>
    <t xml:space="preserve">1.Обоснование начальной (максимальной) цены контракта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</si>
  <si>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</si>
  <si>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</si>
  <si>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</si>
  <si>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</si>
  <si>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</si>
  <si>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</si>
  <si>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</si>
  <si>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</si>
  <si>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</si>
  <si>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 (вх № 08/8292-1 от 27.02.2026)</t>
  </si>
  <si>
    <t xml:space="preserve">Поставщик 2 (вх № 08/8292-2 от 27.02.2026)</t>
  </si>
  <si>
    <t xml:space="preserve">Поставщик 3 (вх № 08/8292-3 от 27.02.2026)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</si>
  <si>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</si>
  <si>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</si>
  <si>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</si>
  <si>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</si>
  <si>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</si>
  <si>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</si>
  <si>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</si>
  <si>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</si>
  <si>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</si>
  <si>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</si>
  <si>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</si>
  <si>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</si>
  <si>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</si>
  <si>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</si>
  <si>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</si>
  <si>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</si>
  <si>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</si>
  <si>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</si>
  <si>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</si>
  <si>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</si>
  <si>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за 1 ед., руб. с учетом округления</t>
  </si>
  <si>
    <t xml:space="preserve">НМЦК (рын)</t>
  </si>
  <si>
    <t xml:space="preserve">Цена (руб.)</t>
  </si>
  <si>
    <t xml:space="preserve">Картридж для МФУ Xerox VersaLink B7030</t>
  </si>
  <si>
    <t xml:space="preserve">26.20</t>
  </si>
  <si>
    <t xml:space="preserve">шт</t>
  </si>
  <si>
    <t xml:space="preserve">Картридж для МФУ Xerox B205</t>
  </si>
  <si>
    <t xml:space="preserve">Картридж для МФУ Samsung SL-M3870FD </t>
  </si>
  <si>
    <t xml:space="preserve">Картридж для МФУ Xerox 3325</t>
  </si>
  <si>
    <t xml:space="preserve">Картридж для Kyocera FS-6530MFP</t>
  </si>
  <si>
    <t xml:space="preserve">Картридж для МФУ Pantum BM5100ADN</t>
  </si>
  <si>
    <t xml:space="preserve">Картридж для МФУ LaserJet 3055</t>
  </si>
  <si>
    <t xml:space="preserve">Итого, руб.: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</si>
</sst>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#########"/>
    <numFmt numFmtId="168" formatCode="@"/>
    <numFmt numFmtId="169" formatCode="0.00%"/>
  </numFmts>
  <fonts count="14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2</xdr:col>
      <xdr:colOff>124200</xdr:colOff>
      <xdr:row>7</xdr:row>
      <xdr:rowOff>798120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372400"/>
          <a:ext cx="1717560" cy="615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30</xdr:col>
      <xdr:colOff>219240</xdr:colOff>
      <xdr:row>9</xdr:row>
      <xdr:rowOff>85680</xdr:rowOff>
    </xdr:from>
    <xdr:to>
      <xdr:col>30</xdr:col>
      <xdr:colOff>1616040</xdr:colOff>
      <xdr:row>9</xdr:row>
      <xdr:rowOff>610200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993440" y="4323600"/>
          <a:ext cx="1396800" cy="524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123840</xdr:colOff>
      <xdr:row>9</xdr:row>
      <xdr:rowOff>76320</xdr:rowOff>
    </xdr:from>
    <xdr:to>
      <xdr:col>27</xdr:col>
      <xdr:colOff>1196280</xdr:colOff>
      <xdr:row>9</xdr:row>
      <xdr:rowOff>598320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759840" y="4314240"/>
          <a:ext cx="1072440" cy="522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181080</xdr:colOff>
      <xdr:row>9</xdr:row>
      <xdr:rowOff>152280</xdr:rowOff>
    </xdr:from>
    <xdr:to>
      <xdr:col>28</xdr:col>
      <xdr:colOff>1377360</xdr:colOff>
      <xdr:row>9</xdr:row>
      <xdr:rowOff>604800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4266800" y="4390200"/>
          <a:ext cx="1196280" cy="452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1048576"/>
  <sheetViews>
    <sheetView showFormulas="false" showGridLines="true" showRowColHeaders="true" showZeros="true" rightToLeft="false" tabSelected="true" showOutlineSymbols="true" defaultGridColor="true" view="pageBreakPreview" topLeftCell="A7" colorId="64" zoomScale="80" zoomScaleNormal="100" zoomScalePageLayoutView="80" workbookViewId="0">
      <selection pane="topLeft" activeCell="A4" activeCellId="0" sqref="A4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7.16"/>
    <col collapsed="false" customWidth="true" hidden="false" outlineLevel="0" max="4" min="4" style="1" width="29.55"/>
    <col collapsed="false" customWidth="true" hidden="false" outlineLevel="0" max="5" min="5" style="1" width="17"/>
    <col collapsed="false" customWidth="true" hidden="false" outlineLevel="0" max="6" min="6" style="2" width="8.86"/>
    <col collapsed="false" customWidth="true" hidden="false" outlineLevel="0" max="9" min="7" style="3" width="22"/>
    <col collapsed="false" customWidth="true" hidden="true" outlineLevel="0" max="26" min="10" style="3" width="22"/>
    <col collapsed="false" customWidth="true" hidden="false" outlineLevel="0" max="27" min="27" style="3" width="22"/>
    <col collapsed="false" customWidth="true" hidden="false" outlineLevel="0" max="28" min="28" style="3" width="20.57"/>
    <col collapsed="false" customWidth="true" hidden="false" outlineLevel="0" max="29" min="29" style="3" width="23"/>
    <col collapsed="false" customWidth="true" hidden="false" outlineLevel="0" max="30" min="30" style="3" width="15.14"/>
    <col collapsed="false" customWidth="true" hidden="false" outlineLevel="0" max="31" min="31" style="1" width="27.71"/>
    <col collapsed="false" customWidth="true" hidden="false" outlineLevel="0" max="32" min="32" style="1" width="18.42"/>
    <col collapsed="false" customWidth="true" hidden="false" outlineLevel="0" max="1026" min="33" style="1" width="9.14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customFormat="false" ht="15" hidden="false" customHeight="true" outlineLevel="0" collapsed="false">
      <c r="A2" s="4"/>
      <c r="B2" s="4"/>
      <c r="C2" s="4"/>
      <c r="D2" s="4"/>
      <c r="E2" s="4"/>
      <c r="F2" s="5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customFormat="false" ht="41.95" hidden="false" customHeight="tru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customFormat="false" ht="15" hidden="false" customHeight="tru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customFormat="false" ht="15" hidden="false" customHeight="false" outlineLevel="0" collapsed="false">
      <c r="A5" s="4"/>
      <c r="B5" s="4"/>
      <c r="C5" s="4"/>
      <c r="D5" s="4"/>
      <c r="E5" s="4"/>
      <c r="F5" s="5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11"/>
      <c r="AC5" s="12"/>
      <c r="AD5" s="8"/>
    </row>
    <row r="6" customFormat="false" ht="45" hidden="false" customHeight="true" outlineLevel="0" collapsed="false">
      <c r="A6" s="13" t="s">
        <v>2</v>
      </c>
      <c r="B6" s="13"/>
      <c r="C6" s="14" t="s">
        <v>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customFormat="false" ht="25.5" hidden="false" customHeight="true" outlineLevel="0" collapsed="false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customFormat="false" ht="120" hidden="false" customHeight="true" outlineLevel="0" collapsed="false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customFormat="false" ht="41.25" hidden="false" customHeight="true" outlineLevel="0" collapsed="false">
      <c r="A9" s="13" t="s">
        <v>6</v>
      </c>
      <c r="B9" s="13" t="s">
        <v>7</v>
      </c>
      <c r="C9" s="13"/>
      <c r="D9" s="17" t="s">
        <v>8</v>
      </c>
      <c r="E9" s="13" t="s">
        <v>9</v>
      </c>
      <c r="F9" s="18" t="s">
        <v>10</v>
      </c>
      <c r="G9" s="19" t="s">
        <v>11</v>
      </c>
      <c r="H9" s="20" t="s">
        <v>12</v>
      </c>
      <c r="I9" s="20" t="s">
        <v>13</v>
      </c>
      <c r="J9" s="19" t="s">
        <v>14</v>
      </c>
      <c r="K9" s="19" t="s">
        <v>15</v>
      </c>
      <c r="L9" s="19" t="s">
        <v>16</v>
      </c>
      <c r="M9" s="19" t="s">
        <v>17</v>
      </c>
      <c r="N9" s="19" t="s">
        <v>18</v>
      </c>
      <c r="O9" s="19" t="s">
        <v>19</v>
      </c>
      <c r="P9" s="19" t="s">
        <v>20</v>
      </c>
      <c r="Q9" s="19" t="s">
        <v>21</v>
      </c>
      <c r="R9" s="19" t="s">
        <v>22</v>
      </c>
      <c r="S9" s="19" t="s">
        <v>23</v>
      </c>
      <c r="T9" s="19" t="s">
        <v>24</v>
      </c>
      <c r="U9" s="19" t="s">
        <v>25</v>
      </c>
      <c r="V9" s="19" t="s">
        <v>26</v>
      </c>
      <c r="W9" s="19" t="s">
        <v>27</v>
      </c>
      <c r="X9" s="19" t="s">
        <v>28</v>
      </c>
      <c r="Y9" s="19" t="s">
        <v>29</v>
      </c>
      <c r="Z9" s="19" t="s">
        <v>30</v>
      </c>
      <c r="AA9" s="17" t="s">
        <v>31</v>
      </c>
      <c r="AB9" s="21" t="s">
        <v>32</v>
      </c>
      <c r="AC9" s="21" t="s">
        <v>33</v>
      </c>
      <c r="AD9" s="17" t="s">
        <v>34</v>
      </c>
      <c r="AE9" s="22" t="s">
        <v>35</v>
      </c>
    </row>
    <row r="10" customFormat="false" ht="51" hidden="false" customHeight="true" outlineLevel="0" collapsed="false">
      <c r="A10" s="13"/>
      <c r="B10" s="13"/>
      <c r="C10" s="13"/>
      <c r="D10" s="17"/>
      <c r="E10" s="13"/>
      <c r="F10" s="18"/>
      <c r="G10" s="19" t="s">
        <v>36</v>
      </c>
      <c r="H10" s="19" t="s">
        <v>36</v>
      </c>
      <c r="I10" s="19" t="s">
        <v>36</v>
      </c>
      <c r="J10" s="19" t="s">
        <v>36</v>
      </c>
      <c r="K10" s="19" t="s">
        <v>36</v>
      </c>
      <c r="L10" s="19" t="s">
        <v>36</v>
      </c>
      <c r="M10" s="19" t="s">
        <v>36</v>
      </c>
      <c r="N10" s="19" t="s">
        <v>36</v>
      </c>
      <c r="O10" s="19" t="s">
        <v>36</v>
      </c>
      <c r="P10" s="19" t="s">
        <v>36</v>
      </c>
      <c r="Q10" s="19" t="s">
        <v>36</v>
      </c>
      <c r="R10" s="19" t="s">
        <v>36</v>
      </c>
      <c r="S10" s="19" t="s">
        <v>36</v>
      </c>
      <c r="T10" s="19" t="s">
        <v>36</v>
      </c>
      <c r="U10" s="19" t="s">
        <v>36</v>
      </c>
      <c r="V10" s="19" t="s">
        <v>36</v>
      </c>
      <c r="W10" s="19" t="s">
        <v>36</v>
      </c>
      <c r="X10" s="19" t="s">
        <v>36</v>
      </c>
      <c r="Y10" s="19" t="s">
        <v>36</v>
      </c>
      <c r="Z10" s="19" t="s">
        <v>36</v>
      </c>
      <c r="AA10" s="17"/>
      <c r="AB10" s="23"/>
      <c r="AC10" s="23"/>
      <c r="AD10" s="17"/>
      <c r="AE10" s="24"/>
    </row>
    <row r="11" customFormat="false" ht="51" hidden="false" customHeight="true" outlineLevel="0" collapsed="false">
      <c r="A11" s="13" t="n">
        <v>1</v>
      </c>
      <c r="B11" s="13" t="s">
        <v>37</v>
      </c>
      <c r="C11" s="13"/>
      <c r="D11" s="17" t="s">
        <v>38</v>
      </c>
      <c r="E11" s="13" t="s">
        <v>39</v>
      </c>
      <c r="F11" s="18" t="n">
        <v>10</v>
      </c>
      <c r="G11" s="19" t="n">
        <v>2790</v>
      </c>
      <c r="H11" s="19" t="n">
        <v>3200</v>
      </c>
      <c r="I11" s="19" t="n">
        <v>2720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 t="n">
        <f aca="false">(SUM(G11:I11)/3)</f>
        <v>2903.33333333333</v>
      </c>
      <c r="AB11" s="19" t="n">
        <f aca="false">STDEV(G11:I11)</f>
        <v>259.293913027925</v>
      </c>
      <c r="AC11" s="25" t="n">
        <f aca="false">AB11/AA11*100%</f>
        <v>0.0893090400785047</v>
      </c>
      <c r="AD11" s="26" t="n">
        <f aca="false">MROUND(AA11,0.01)-0.01</f>
        <v>2903.32</v>
      </c>
      <c r="AE11" s="19" t="n">
        <f aca="false">AD11*F11</f>
        <v>29033.2</v>
      </c>
    </row>
    <row r="12" customFormat="false" ht="51" hidden="false" customHeight="true" outlineLevel="0" collapsed="false">
      <c r="A12" s="13" t="n">
        <v>3</v>
      </c>
      <c r="B12" s="27" t="s">
        <v>40</v>
      </c>
      <c r="C12" s="27"/>
      <c r="D12" s="28" t="s">
        <v>38</v>
      </c>
      <c r="E12" s="13" t="s">
        <v>39</v>
      </c>
      <c r="F12" s="18" t="n">
        <v>20</v>
      </c>
      <c r="G12" s="19" t="n">
        <v>1770</v>
      </c>
      <c r="H12" s="19" t="n">
        <v>1554</v>
      </c>
      <c r="I12" s="19" t="n">
        <v>1511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 t="n">
        <f aca="false">(SUM(G12:I12)/3)</f>
        <v>1611.66666666667</v>
      </c>
      <c r="AB12" s="19" t="n">
        <f aca="false">STDEV(G12:I12)</f>
        <v>138.796013391356</v>
      </c>
      <c r="AC12" s="25" t="n">
        <f aca="false">AB12/AA12*100%</f>
        <v>0.0861195532934988</v>
      </c>
      <c r="AD12" s="26" t="n">
        <f aca="false">MROUND(AA12,0.01)-0.01</f>
        <v>1611.66</v>
      </c>
      <c r="AE12" s="19" t="n">
        <f aca="false">AD12*F12</f>
        <v>32233.2</v>
      </c>
    </row>
    <row r="13" customFormat="false" ht="51" hidden="false" customHeight="true" outlineLevel="0" collapsed="false">
      <c r="A13" s="13" t="n">
        <v>4</v>
      </c>
      <c r="B13" s="13" t="s">
        <v>41</v>
      </c>
      <c r="C13" s="13"/>
      <c r="D13" s="17" t="s">
        <v>38</v>
      </c>
      <c r="E13" s="13" t="s">
        <v>39</v>
      </c>
      <c r="F13" s="18" t="n">
        <v>10</v>
      </c>
      <c r="G13" s="19" t="n">
        <v>1362</v>
      </c>
      <c r="H13" s="19" t="n">
        <v>1348</v>
      </c>
      <c r="I13" s="19" t="n">
        <v>1450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 t="n">
        <f aca="false">(SUM(G13:I13)/3)</f>
        <v>1386.66666666667</v>
      </c>
      <c r="AB13" s="19" t="n">
        <f aca="false">STDEV(G13:I13)</f>
        <v>55.2931581059839</v>
      </c>
      <c r="AC13" s="25" t="n">
        <f aca="false">AB13/AA13*100%</f>
        <v>0.039874873634123</v>
      </c>
      <c r="AD13" s="26" t="n">
        <f aca="false">MROUND(AA13,0.01)-0.01</f>
        <v>1386.66</v>
      </c>
      <c r="AE13" s="19" t="n">
        <f aca="false">AD13*F13</f>
        <v>13866.6</v>
      </c>
    </row>
    <row r="14" customFormat="false" ht="51" hidden="false" customHeight="true" outlineLevel="0" collapsed="false">
      <c r="A14" s="13" t="n">
        <v>5</v>
      </c>
      <c r="B14" s="27" t="s">
        <v>42</v>
      </c>
      <c r="C14" s="27"/>
      <c r="D14" s="17" t="s">
        <v>38</v>
      </c>
      <c r="E14" s="13" t="s">
        <v>39</v>
      </c>
      <c r="F14" s="18" t="n">
        <v>10</v>
      </c>
      <c r="G14" s="19" t="n">
        <v>2500</v>
      </c>
      <c r="H14" s="19" t="n">
        <v>2600</v>
      </c>
      <c r="I14" s="19" t="n">
        <v>2680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 t="n">
        <f aca="false">(SUM(G14:I14)/3)</f>
        <v>2593.33333333333</v>
      </c>
      <c r="AB14" s="19" t="n">
        <f aca="false">STDEV(G14:I14)</f>
        <v>90.1849950564579</v>
      </c>
      <c r="AC14" s="25" t="n">
        <f aca="false">AB14/AA14*100%</f>
        <v>0.0347757050346239</v>
      </c>
      <c r="AD14" s="26" t="n">
        <f aca="false">MROUND(AA14,0.01)-0.01</f>
        <v>2593.32</v>
      </c>
      <c r="AE14" s="19" t="n">
        <f aca="false">AD14*F14</f>
        <v>25933.2</v>
      </c>
    </row>
    <row r="15" customFormat="false" ht="51" hidden="false" customHeight="true" outlineLevel="0" collapsed="false">
      <c r="A15" s="13" t="n">
        <v>6</v>
      </c>
      <c r="B15" s="13" t="s">
        <v>43</v>
      </c>
      <c r="C15" s="13"/>
      <c r="D15" s="17" t="s">
        <v>38</v>
      </c>
      <c r="E15" s="13" t="s">
        <v>39</v>
      </c>
      <c r="F15" s="18" t="n">
        <v>5</v>
      </c>
      <c r="G15" s="19" t="n">
        <v>1450</v>
      </c>
      <c r="H15" s="19" t="n">
        <v>1400</v>
      </c>
      <c r="I15" s="19" t="n">
        <v>1520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 t="n">
        <f aca="false">(SUM(G15:I15)/3)</f>
        <v>1456.66666666667</v>
      </c>
      <c r="AB15" s="19" t="n">
        <f aca="false">STDEV(G15:I15)</f>
        <v>60.2771377334171</v>
      </c>
      <c r="AC15" s="25" t="n">
        <f aca="false">AB15/AA15*100%</f>
        <v>0.041380186087014</v>
      </c>
      <c r="AD15" s="26" t="n">
        <f aca="false">MROUND(AA15,0.01)-0.01</f>
        <v>1456.66</v>
      </c>
      <c r="AE15" s="19" t="n">
        <f aca="false">AD15*F15</f>
        <v>7283.3</v>
      </c>
    </row>
    <row r="16" customFormat="false" ht="51" hidden="false" customHeight="true" outlineLevel="0" collapsed="false">
      <c r="A16" s="13" t="n">
        <v>7</v>
      </c>
      <c r="B16" s="13" t="s">
        <v>44</v>
      </c>
      <c r="C16" s="13"/>
      <c r="D16" s="17" t="s">
        <v>38</v>
      </c>
      <c r="E16" s="13" t="s">
        <v>39</v>
      </c>
      <c r="F16" s="18" t="n">
        <v>140</v>
      </c>
      <c r="G16" s="19" t="n">
        <v>1145</v>
      </c>
      <c r="H16" s="19" t="n">
        <v>1250</v>
      </c>
      <c r="I16" s="19" t="n">
        <v>1240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 t="n">
        <f aca="false">(SUM(G16:I16)/3)</f>
        <v>1211.66666666667</v>
      </c>
      <c r="AB16" s="19" t="n">
        <f aca="false">STDEV(G16:I16)</f>
        <v>57.9511288357124</v>
      </c>
      <c r="AC16" s="25" t="n">
        <f aca="false">AB16/AA16*100%</f>
        <v>0.0478276166457048</v>
      </c>
      <c r="AD16" s="26" t="n">
        <f aca="false">MROUND(AA16,0.01)-0.01</f>
        <v>1211.66</v>
      </c>
      <c r="AE16" s="19" t="n">
        <f aca="false">AD16*F16</f>
        <v>169632.4</v>
      </c>
    </row>
    <row r="17" customFormat="false" ht="51" hidden="false" customHeight="true" outlineLevel="0" collapsed="false">
      <c r="A17" s="13" t="n">
        <v>8</v>
      </c>
      <c r="B17" s="13" t="s">
        <v>45</v>
      </c>
      <c r="C17" s="13"/>
      <c r="D17" s="17" t="s">
        <v>38</v>
      </c>
      <c r="E17" s="13" t="s">
        <v>39</v>
      </c>
      <c r="F17" s="18" t="n">
        <v>80</v>
      </c>
      <c r="G17" s="19" t="n">
        <v>713</v>
      </c>
      <c r="H17" s="19" t="n">
        <v>700</v>
      </c>
      <c r="I17" s="19" t="n">
        <v>700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 t="n">
        <f aca="false">(SUM(G17:I17)/3)</f>
        <v>704.333333333333</v>
      </c>
      <c r="AB17" s="19" t="n">
        <f aca="false">STDEV(G17:I17)</f>
        <v>7.50555349946514</v>
      </c>
      <c r="AC17" s="25" t="n">
        <f aca="false">AB17/AA17*100%</f>
        <v>0.0106562520105989</v>
      </c>
      <c r="AD17" s="26" t="n">
        <f aca="false">MROUND(AA17,0.01)-0.01</f>
        <v>704.32</v>
      </c>
      <c r="AE17" s="19" t="n">
        <f aca="false">AD17*F17</f>
        <v>56345.6</v>
      </c>
    </row>
    <row r="18" customFormat="false" ht="15" hidden="false" customHeight="true" outlineLevel="0" collapsed="false">
      <c r="A18" s="29" t="s">
        <v>46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19" t="n">
        <f aca="false">SUM(AE11:AE17)</f>
        <v>334327.5</v>
      </c>
    </row>
    <row r="19" customFormat="false" ht="15" hidden="false" customHeight="true" outlineLevel="0" collapsed="false">
      <c r="A19" s="30"/>
      <c r="B19" s="31"/>
      <c r="C19" s="31"/>
      <c r="D19" s="31"/>
      <c r="E19" s="31"/>
      <c r="F19" s="32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3"/>
    </row>
    <row r="20" customFormat="false" ht="15" hidden="false" customHeight="false" outlineLevel="0" collapsed="false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customFormat="false" ht="15.75" hidden="false" customHeight="false" outlineLevel="0" collapsed="false">
      <c r="A21" s="35"/>
      <c r="B21" s="35"/>
      <c r="C21" s="35"/>
      <c r="D21" s="35"/>
      <c r="E21" s="34"/>
      <c r="F21" s="36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customFormat="false" ht="15.75" hidden="false" customHeight="false" outlineLevel="0" collapsed="false">
      <c r="A22" s="38" t="s">
        <v>0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2">
    <mergeCell ref="A3:AE3"/>
    <mergeCell ref="A4:AE4"/>
    <mergeCell ref="A6:B6"/>
    <mergeCell ref="C6:AE6"/>
    <mergeCell ref="A7:AE7"/>
    <mergeCell ref="A8:AE8"/>
    <mergeCell ref="A9:A10"/>
    <mergeCell ref="B9:C10"/>
    <mergeCell ref="D9:D10"/>
    <mergeCell ref="E9:E10"/>
    <mergeCell ref="F9:F10"/>
    <mergeCell ref="AA9:AA10"/>
    <mergeCell ref="AD9:AD10"/>
    <mergeCell ref="B11:C11"/>
    <mergeCell ref="B12:C12"/>
    <mergeCell ref="B13:C13"/>
    <mergeCell ref="B14:C14"/>
    <mergeCell ref="B15:C15"/>
    <mergeCell ref="B16:C16"/>
    <mergeCell ref="B17:C17"/>
    <mergeCell ref="A18:AD18"/>
    <mergeCell ref="A20:AE20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dcterms:modified xsi:type="dcterms:W3CDTF">2026-08-17T10:36:22Z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