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810" windowHeight="10695"/>
  </bookViews>
  <sheets>
    <sheet name="Анализ рынка (базовый)" sheetId="3" r:id="rId1"/>
  </sheets>
  <definedNames>
    <definedName name="_xlnm.Print_Area" localSheetId="0">'Анализ рынка (базовый)'!$A$1:$L$18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0" i="3" l="1"/>
  <c r="G10" i="3"/>
  <c r="F10" i="3"/>
  <c r="I9" i="3"/>
  <c r="L9" i="3" s="1"/>
  <c r="J9" i="3"/>
  <c r="K9" i="3" l="1"/>
  <c r="I8" i="3"/>
  <c r="L8" i="3" l="1"/>
  <c r="L10" i="3" s="1"/>
  <c r="I10" i="3"/>
  <c r="J8" i="3"/>
  <c r="K8" i="3" l="1"/>
</calcChain>
</file>

<file path=xl/sharedStrings.xml><?xml version="1.0" encoding="utf-8"?>
<sst xmlns="http://schemas.openxmlformats.org/spreadsheetml/2006/main" count="27" uniqueCount="25">
  <si>
    <t>№ п/п</t>
  </si>
  <si>
    <t>Ед. изм.</t>
  </si>
  <si>
    <t>Кол-во</t>
  </si>
  <si>
    <t>Основные характеристики объекта закупки</t>
  </si>
  <si>
    <t xml:space="preserve">Среднее квадратичное отклонение                                                            </t>
  </si>
  <si>
    <t xml:space="preserve">НМЦК (руб.)                  </t>
  </si>
  <si>
    <t>Объект закупки</t>
  </si>
  <si>
    <t xml:space="preserve">Работник контрактной службы/контрактный управляющий:                                                                                                   </t>
  </si>
  <si>
    <t xml:space="preserve">(подпись/расшифровка подписи)                                                      </t>
  </si>
  <si>
    <t xml:space="preserve">Коэффициент вариации (%)                                          </t>
  </si>
  <si>
    <r>
      <t xml:space="preserve">Используемый метод определения НМЦК с обоснованием: </t>
    </r>
    <r>
      <rPr>
        <b/>
        <sz val="12"/>
        <color theme="1"/>
        <rFont val="Times New Roman"/>
        <family val="1"/>
        <charset val="204"/>
      </rPr>
      <t>Метод сопоставимых рыночных цен (анализа рынка)</t>
    </r>
  </si>
  <si>
    <t>Обоснование начальной (максимальной) цены контракта</t>
  </si>
  <si>
    <t xml:space="preserve">Средняя арифм. величина цены единицы продукции, руб.                                                                                                       </t>
  </si>
  <si>
    <t>шт</t>
  </si>
  <si>
    <t>Право использования программы для ЭВМ "Контур.Экстерн" по тарифному плану "Бюджетник плюс" на 1 год, с применением встроенных в сертификат/ключевой контейнер СКЗИ "КриптоПро CSP"</t>
  </si>
  <si>
    <t>в соответствии с договором</t>
  </si>
  <si>
    <t>Услуги по сопровождению программы для ЭВМ "Контур.Экстерн" (техническая поддержка в виде абонентского обслуживания) по тарифному плану "Бюджетник плюс" на 1 год</t>
  </si>
  <si>
    <t>ИТОГО:</t>
  </si>
  <si>
    <t>____________________ Ковальчук Т.Г.</t>
  </si>
  <si>
    <t>Предмет контракта: Оказание услуг по сопровождению программного обеспечения</t>
  </si>
  <si>
    <t>Цена единицы продукции, указанная в источнике № 1, (руб.).
Реквизиты источника: № 64689/АУП от 17.09.2026</t>
  </si>
  <si>
    <t>Цена единицы продукции, указанная в источнике № 2, (руб.).
Реквизиты источника: № 34623 от 17.09.2026</t>
  </si>
  <si>
    <t>Цена единицы продукции, указанная в источнике № 3, (руб.).
Реквизиты источника: № 64633  от 17.09.2026</t>
  </si>
  <si>
    <t>В соответствии с вышеизложенными расчетами установлена начальная (максимальная) цена контракта составляет: 15197,33 рубля</t>
  </si>
  <si>
    <t xml:space="preserve">Дата подготовки обоснования НМЦК: 18.09.2026 г.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</si>
</sst>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3">
    <xf numFmtId="0" fontId="0" fillId="0" borderId="0" xfId="0"/>
    <xf numFmtId="0" fontId="5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/>
    <xf numFmtId="0" fontId="5" fillId="0" borderId="0" xfId="0" applyFont="1" applyBorder="1" applyAlignment="1"/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/>
    <xf numFmtId="0" fontId="7" fillId="0" borderId="0" xfId="0" applyFont="1" applyAlignment="1"/>
    <xf numFmtId="4" fontId="2" fillId="0" borderId="0" xfId="0" applyNumberFormat="1" applyFont="1" applyAlignment="1">
      <alignment vertical="center"/>
    </xf>
    <xf numFmtId="4" fontId="7" fillId="0" borderId="0" xfId="0" applyNumberFormat="1" applyFont="1" applyBorder="1" applyAlignment="1"/>
    <xf numFmtId="10" fontId="6" fillId="2" borderId="1" xfId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2" fillId="2" borderId="0" xfId="0" applyFont="1" applyFill="1" applyBorder="1" applyAlignment="1"/>
    <xf numFmtId="4" fontId="2" fillId="2" borderId="0" xfId="0" applyNumberFormat="1" applyFont="1" applyFill="1" applyBorder="1" applyAlignment="1"/>
    <xf numFmtId="4" fontId="2" fillId="0" borderId="0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3" fontId="1" fillId="2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 shrinkToFit="1"/>
    </xf>
    <xf numFmtId="0" fontId="2" fillId="0" borderId="0" xfId="0" applyFont="1" applyAlignment="1"/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3" fontId="6" fillId="0" borderId="0" xfId="0" applyNumberFormat="1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vertical="center"/>
    </xf>
    <xf numFmtId="0" fontId="1" fillId="0" borderId="0" xfId="0" applyFont="1" applyAlignment="1"/>
    <xf numFmtId="0" fontId="1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/>
    <xf numFmtId="0" fontId="0" fillId="0" borderId="0" xfId="0" applyAlignment="1"/>
    <xf numFmtId="0" fontId="1" fillId="0" borderId="4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tabSelected="1" workbookViewId="0">
      <selection activeCell="C8" sqref="C8"/>
    </sheetView>
  </sheetViews>
  <sheetFormatPr defaultColWidth="9.140625" defaultRowHeight="15" x14ac:dyDescent="0.25"/>
  <cols>
    <col min="1" max="1" width="4.5703125" style="9" customWidth="1"/>
    <col min="2" max="2" width="37.7109375" style="9" customWidth="1"/>
    <col min="3" max="3" width="24.140625" style="9" customWidth="1"/>
    <col min="4" max="4" width="11.7109375" style="9" customWidth="1"/>
    <col min="5" max="5" width="9.140625" style="9"/>
    <col min="6" max="9" width="22.7109375" style="9" customWidth="1"/>
    <col min="10" max="10" width="14.85546875" style="9" customWidth="1"/>
    <col min="11" max="11" width="14.28515625" style="9" customWidth="1"/>
    <col min="12" max="12" width="20" style="9" customWidth="1"/>
    <col min="13" max="13" width="9.140625" style="9"/>
    <col min="14" max="14" width="20.140625" style="9" customWidth="1"/>
    <col min="15" max="16384" width="9.140625" style="9"/>
  </cols>
  <sheetData>
    <row r="1" spans="1:14" ht="16.5" x14ac:dyDescent="0.25">
      <c r="A1" s="35" t="s">
        <v>11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4" ht="15.6" x14ac:dyDescent="0.25">
      <c r="A2" s="3"/>
    </row>
    <row r="3" spans="1:14" ht="16.5" x14ac:dyDescent="0.25">
      <c r="A3" s="36" t="s">
        <v>19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4" ht="31.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ht="15.75" x14ac:dyDescent="0.25">
      <c r="A5" s="3" t="s">
        <v>10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ht="15.6" x14ac:dyDescent="0.25">
      <c r="A6" s="4"/>
      <c r="B6" s="2"/>
      <c r="C6" s="1"/>
      <c r="D6" s="1"/>
      <c r="E6" s="1"/>
      <c r="F6" s="4"/>
      <c r="G6" s="4"/>
      <c r="H6" s="5"/>
      <c r="I6" s="5"/>
      <c r="J6" s="5"/>
      <c r="K6" s="5"/>
      <c r="L6" s="5"/>
    </row>
    <row r="7" spans="1:14" ht="158.25" customHeight="1" x14ac:dyDescent="0.25">
      <c r="A7" s="6" t="s">
        <v>0</v>
      </c>
      <c r="B7" s="24" t="s">
        <v>6</v>
      </c>
      <c r="C7" s="24" t="s">
        <v>3</v>
      </c>
      <c r="D7" s="24" t="s">
        <v>1</v>
      </c>
      <c r="E7" s="6" t="s">
        <v>2</v>
      </c>
      <c r="F7" s="21" t="s">
        <v>20</v>
      </c>
      <c r="G7" s="22" t="s">
        <v>21</v>
      </c>
      <c r="H7" s="22" t="s">
        <v>22</v>
      </c>
      <c r="I7" s="6" t="s">
        <v>12</v>
      </c>
      <c r="J7" s="6" t="s">
        <v>4</v>
      </c>
      <c r="K7" s="6" t="s">
        <v>9</v>
      </c>
      <c r="L7" s="6" t="s">
        <v>5</v>
      </c>
    </row>
    <row r="8" spans="1:14" s="33" customFormat="1" ht="105" customHeight="1" x14ac:dyDescent="0.25">
      <c r="A8" s="7">
        <v>1</v>
      </c>
      <c r="B8" s="18" t="s">
        <v>14</v>
      </c>
      <c r="C8" s="7" t="s">
        <v>15</v>
      </c>
      <c r="D8" s="7" t="s">
        <v>13</v>
      </c>
      <c r="E8" s="23">
        <v>1</v>
      </c>
      <c r="F8" s="19">
        <v>10651.34</v>
      </c>
      <c r="G8" s="19">
        <v>12249.04</v>
      </c>
      <c r="H8" s="19">
        <v>12036.01</v>
      </c>
      <c r="I8" s="19">
        <f>ROUNDDOWN(AVERAGE(F8:H8),2)</f>
        <v>11645.46</v>
      </c>
      <c r="J8" s="20">
        <f>_xlfn.STDEV.S(F8,G8,H8)</f>
        <v>867.5</v>
      </c>
      <c r="K8" s="13">
        <f>J8/I8</f>
        <v>7.4499999999999997E-2</v>
      </c>
      <c r="L8" s="8">
        <f>E8*I8</f>
        <v>11645.46</v>
      </c>
      <c r="M8" s="32"/>
      <c r="N8" s="32"/>
    </row>
    <row r="9" spans="1:14" s="33" customFormat="1" ht="99.75" customHeight="1" x14ac:dyDescent="0.25">
      <c r="A9" s="7">
        <v>2</v>
      </c>
      <c r="B9" s="34" t="s">
        <v>16</v>
      </c>
      <c r="C9" s="7" t="s">
        <v>15</v>
      </c>
      <c r="D9" s="7" t="s">
        <v>13</v>
      </c>
      <c r="E9" s="23">
        <v>1</v>
      </c>
      <c r="F9" s="19">
        <v>3248.66</v>
      </c>
      <c r="G9" s="19">
        <v>3735.97</v>
      </c>
      <c r="H9" s="19">
        <v>3670.99</v>
      </c>
      <c r="I9" s="19">
        <f>ROUNDDOWN(AVERAGE(F9:H9),2)</f>
        <v>3551.87</v>
      </c>
      <c r="J9" s="20">
        <f>_xlfn.STDEV.S(F9,G9,H9)</f>
        <v>264.58999999999997</v>
      </c>
      <c r="K9" s="13">
        <f>J9/I9</f>
        <v>7.4499999999999997E-2</v>
      </c>
      <c r="L9" s="8">
        <f>E9*I9</f>
        <v>3551.87</v>
      </c>
      <c r="M9" s="32"/>
      <c r="N9" s="32"/>
    </row>
    <row r="10" spans="1:14" s="33" customFormat="1" ht="30.75" customHeight="1" x14ac:dyDescent="0.25">
      <c r="A10" s="40" t="s">
        <v>17</v>
      </c>
      <c r="B10" s="41"/>
      <c r="C10" s="41"/>
      <c r="D10" s="41"/>
      <c r="E10" s="42"/>
      <c r="F10" s="8">
        <f t="shared" ref="F10:I10" si="0">SUM(F8:F9)</f>
        <v>13900</v>
      </c>
      <c r="G10" s="8">
        <f t="shared" si="0"/>
        <v>15985.01</v>
      </c>
      <c r="H10" s="8">
        <f t="shared" si="0"/>
        <v>15707</v>
      </c>
      <c r="I10" s="8">
        <f t="shared" si="0"/>
        <v>15197.33</v>
      </c>
      <c r="J10" s="20"/>
      <c r="K10" s="13"/>
      <c r="L10" s="8">
        <f>SUM(L8:L9)</f>
        <v>15197.33</v>
      </c>
      <c r="M10" s="32"/>
      <c r="N10" s="32"/>
    </row>
    <row r="11" spans="1:14" s="25" customFormat="1" ht="26.25" customHeight="1" x14ac:dyDescent="0.25">
      <c r="A11" s="39" t="s">
        <v>23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11"/>
      <c r="N11" s="11"/>
    </row>
    <row r="12" spans="1:14" s="14" customFormat="1" ht="15.75" x14ac:dyDescent="0.25">
      <c r="A12" s="26"/>
      <c r="B12" s="26"/>
      <c r="C12" s="27"/>
      <c r="D12" s="26"/>
      <c r="E12" s="28"/>
      <c r="F12" s="29"/>
      <c r="G12" s="29"/>
      <c r="H12" s="29"/>
      <c r="I12" s="30"/>
      <c r="J12" s="30"/>
      <c r="K12" s="31"/>
      <c r="L12" s="12"/>
      <c r="M12" s="12"/>
      <c r="N12" s="12"/>
    </row>
    <row r="13" spans="1:14" x14ac:dyDescent="0.25">
      <c r="A13" s="10" t="s">
        <v>24</v>
      </c>
    </row>
    <row r="15" spans="1:14" x14ac:dyDescent="0.25">
      <c r="A15" s="9" t="s">
        <v>7</v>
      </c>
      <c r="E15" s="14"/>
      <c r="F15" s="14"/>
      <c r="G15" s="14"/>
      <c r="H15" s="14"/>
      <c r="I15" s="14"/>
    </row>
    <row r="16" spans="1:14" x14ac:dyDescent="0.25">
      <c r="E16" s="14"/>
      <c r="F16" s="14"/>
      <c r="G16" s="15"/>
      <c r="H16" s="14"/>
      <c r="I16" s="14"/>
    </row>
    <row r="17" spans="1:9" x14ac:dyDescent="0.25">
      <c r="A17" s="37" t="s">
        <v>18</v>
      </c>
      <c r="B17" s="38"/>
      <c r="C17" s="38"/>
      <c r="E17" s="14"/>
      <c r="F17" s="14"/>
      <c r="G17" s="15"/>
      <c r="H17" s="14"/>
      <c r="I17" s="14"/>
    </row>
    <row r="18" spans="1:9" x14ac:dyDescent="0.25">
      <c r="A18" s="9" t="s">
        <v>8</v>
      </c>
      <c r="E18" s="14"/>
      <c r="F18" s="15"/>
      <c r="G18" s="15"/>
      <c r="H18" s="16"/>
      <c r="I18" s="15"/>
    </row>
    <row r="19" spans="1:9" x14ac:dyDescent="0.25">
      <c r="E19" s="14"/>
      <c r="F19" s="15"/>
      <c r="G19" s="15"/>
      <c r="H19" s="16"/>
      <c r="I19" s="15"/>
    </row>
    <row r="20" spans="1:9" x14ac:dyDescent="0.25">
      <c r="E20" s="14"/>
      <c r="F20" s="15"/>
      <c r="G20" s="15"/>
      <c r="H20" s="16"/>
      <c r="I20" s="15"/>
    </row>
    <row r="21" spans="1:9" x14ac:dyDescent="0.25">
      <c r="E21" s="14"/>
      <c r="F21" s="15"/>
      <c r="G21" s="15"/>
      <c r="H21" s="15"/>
      <c r="I21" s="15"/>
    </row>
    <row r="22" spans="1:9" x14ac:dyDescent="0.25">
      <c r="E22" s="14"/>
      <c r="F22" s="14"/>
      <c r="G22" s="15"/>
      <c r="H22" s="17"/>
      <c r="I22" s="14"/>
    </row>
    <row r="23" spans="1:9" x14ac:dyDescent="0.25">
      <c r="E23" s="14"/>
      <c r="F23" s="14"/>
      <c r="G23" s="14"/>
      <c r="H23" s="14"/>
      <c r="I23" s="14"/>
    </row>
  </sheetData>
  <mergeCells count="5">
    <mergeCell ref="A1:L1"/>
    <mergeCell ref="A3:L3"/>
    <mergeCell ref="A17:C17"/>
    <mergeCell ref="A11:L11"/>
    <mergeCell ref="A10:E10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 (базовый)</vt:lpstr>
      <vt:lpstr>'Анализ рынка (базовый)'!Область_печати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2026-09-24T05:05:39Z</dcterms:modified>
</cp:coreProperties>
</file>