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<sst xmlns="http://schemas.openxmlformats.org/spreadsheetml/2006/main" count="53" uniqueCount="43">
  <si>
    <t xml:space="preserve">Приложение 1 к Извещению о проведении закупки малого объема через ЕАТ</t>
  </si>
  <si>
    <t xml:space="preserve">ИКЗ   261410109909641010100100100000000244</t>
  </si>
  <si>
    <t xml:space="preserve">Обоснование начальной (максимальной) цены контракта</t>
  </si>
  <si>
    <t xml:space="preserve">№</t>
  </si>
  <si>
    <t xml:space="preserve">Наименование предмета контракта</t>
  </si>
  <si>
    <t xml:space="preserve">Ед. изм</t>
  </si>
  <si>
    <t xml:space="preserve">Кол-во оборудования</t>
  </si>
  <si>
    <t xml:space="preserve">Периодичность обслуживания в течение 2025 года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</si>
  <si>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</si>
  <si>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</si>
  <si>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</si>
  <si>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КП1 вх. № 1836/26 от 27.02.2026</t>
  </si>
  <si>
    <t xml:space="preserve">КП2 вх. № 1835/26 от 27.02.2026</t>
  </si>
  <si>
    <t xml:space="preserve">КП3 вх. № 1834/26 от 27.02.2026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</si>
  <si>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</si>
  <si>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</si>
  <si>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0"/>
        <charset val="1"/>
      </rPr>
      <t xml:space="preserve">коэффициент вариации цен V (%)  </t>
    </r>
    <r>
      <rPr>
        <i val="true"/>
        <sz val="10"/>
        <color rgb="FF000000"/>
        <rFont val="Times New Roman"/>
        <family val="0"/>
        <charset val="1"/>
      </rPr>
      <t xml:space="preserve">(не должен превышать 33%)</t>
    </r>
  </si>
  <si>
    <r>
      <rPr>
        <b val="true"/>
        <sz val="10"/>
        <color rgb="FF000000"/>
        <rFont val="Times New Roman"/>
        <family val="0"/>
        <charset val="1"/>
      </rPr>
      <t xml:space="preserve">Расчет НМЦК по формуле</t>
    </r>
    <r>
      <rPr>
        <sz val="10"/>
        <color rgb="FF000000"/>
        <rFont val="Times New Roman"/>
        <family val="0"/>
        <charset val="1"/>
      </rPr>
      <t xml:space="preserve">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</si>
  <si>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</si>
  <si>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</si>
  <si>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</si>
  <si>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В результате проведенного расчета Н(М)ЦК, ЦКЕП контракта составила, руб.:</t>
  </si>
  <si>
    <t xml:space="preserve">МФУ А4 ч/б (HP Laser Jet М 1005)</t>
  </si>
  <si>
    <t xml:space="preserve">шт.</t>
  </si>
  <si>
    <t xml:space="preserve">МФУ А4 ч/б Xerox WorkCentre 3210 N</t>
  </si>
  <si>
    <t xml:space="preserve">ПринтерА4 ч/б (HP Laser Jet 1150 (Q1336А)</t>
  </si>
  <si>
    <t xml:space="preserve">ПринтерА4 ч/б (HP Laser Jet 1015</t>
  </si>
  <si>
    <t xml:space="preserve">ПринтерА4 ч/б (HP Laser Jet P2055d)</t>
  </si>
  <si>
    <t xml:space="preserve">Принтер А4 ч/б (Xerox Phaser 3250 D)</t>
  </si>
  <si>
    <t xml:space="preserve">МФУ А4 ч/б (Kyocera ECOSYS FS-1125 MFP)</t>
  </si>
  <si>
    <t xml:space="preserve">ПринтерА4 ч/б (HP LaserJet 1200)</t>
  </si>
  <si>
    <t xml:space="preserve">МФУ А4 ч/б (HP Laser Jet М1120)</t>
  </si>
  <si>
    <t xml:space="preserve">МФУ А4 ч/б (HP Laser Jet М1212nf)</t>
  </si>
  <si>
    <t xml:space="preserve">*Определение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</si>
  <si>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</si>
  <si>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rPr>
        <sz val="10"/>
        <color theme="1"/>
        <rFont val="Times New Roman"/>
        <family val="0"/>
        <charset val="1"/>
      </rPr>
      <t xml:space="preserve">Источник финансирования: (Глава; Раздел(подраздел); Целевая статья; Вид расходов; КОСГУ): </t>
    </r>
    <r>
      <rPr>
        <b val="true"/>
        <sz val="10"/>
        <color theme="1"/>
        <rFont val="Times New Roman"/>
        <family val="0"/>
        <charset val="1"/>
      </rPr>
      <t xml:space="preserve">321 04121530190020 242 — 225</t>
    </r>
  </si>
  <si>
    <t xml:space="preserve">Работник контрактной службы/контрактный управляющий: Турсенина Ольга Сергеевна, главный специалист-эксперт отдела финансово-экономического и материально-технического обеспечения</t>
  </si>
  <si>
    <t xml:space="preserve">(подпись/расшифровка подписи)</t>
  </si>
  <si>
    <t xml:space="preserve">Дата подготовки обоснования НМЦК: 10.03.2026</t>
  </si>
  <si>
    <t xml:space="preserve">Ф.И.О Исполнителя:</t>
  </si>
  <si>
    <t xml:space="preserve">Номер контактного телефона: </t>
  </si>
  <si>
    <t xml:space="preserve">8 984-164-15-58</t>
  </si>
  <si>
    <t xml:space="preserve">STAR-PRO NMC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</si>
</sst>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0.0000"/>
    <numFmt numFmtId="168" formatCode="dd/mm/yy"/>
  </numFmts>
  <fonts count="2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b val="true"/>
      <sz val="13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b val="true"/>
      <sz val="1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3"/>
      <name val="PT Astra Serif"/>
      <family val="0"/>
      <charset val="1"/>
    </font>
    <font>
      <sz val="12"/>
      <color rgb="FF000000"/>
      <name val="PT Astra Serif"/>
      <family val="0"/>
      <charset val="1"/>
    </font>
    <font>
      <sz val="10"/>
      <name val="Times New Roman"/>
      <family val="0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  <font>
      <sz val="9"/>
      <color theme="1"/>
      <name val="Times New Roman"/>
      <family val="0"/>
      <charset val="1"/>
    </font>
    <font>
      <sz val="8"/>
      <color theme="1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"/>
      <color rgb="FFFFFFFF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1"/>
      </bottom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8" fillId="0" borderId="0" xfId="20" applyFont="true" applyBorder="false" applyAlignment="true" applyProtection="true">
      <alignment horizontal="left" vertical="top" textRotation="0" wrapText="true" indent="0" shrinkToFit="true"/>
      <protection locked="true" hidden="false"/>
    </xf>
    <xf numFmtId="164" fontId="19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left" vertical="top" textRotation="0" wrapText="true" indent="0" shrinkToFit="true"/>
      <protection locked="true" hidden="false"/>
    </xf>
    <xf numFmtId="164" fontId="21" fillId="0" borderId="0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1" fillId="0" borderId="0" xfId="20" applyFont="true" applyBorder="false" applyAlignment="true" applyProtection="true">
      <alignment horizontal="center" vertical="center" textRotation="0" wrapText="true" indent="0" shrinkToFit="true"/>
      <protection locked="true" hidden="false"/>
    </xf>
    <xf numFmtId="168" fontId="21" fillId="0" borderId="0" xfId="20" applyFont="true" applyBorder="false" applyAlignment="true" applyProtection="true">
      <alignment horizontal="left" vertical="center" textRotation="0" wrapText="true" indent="0" shrinkToFit="true"/>
      <protection locked="true" hidden="false"/>
    </xf>
    <xf numFmtId="164" fontId="21" fillId="0" borderId="0" xfId="20" applyFont="true" applyBorder="false" applyAlignment="true" applyProtection="true">
      <alignment horizontal="left" vertical="bottom" textRotation="0" wrapText="true" indent="0" shrinkToFit="true"/>
      <protection locked="true" hidden="false"/>
    </xf>
    <xf numFmtId="164" fontId="21" fillId="0" borderId="0" xfId="2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21" fillId="0" borderId="0" xfId="20" applyFont="true" applyBorder="true" applyAlignment="true" applyProtection="true">
      <alignment horizontal="left" vertical="bottom" textRotation="0" wrapText="true" indent="0" shrinkToFit="true"/>
      <protection locked="true" hidden="false"/>
    </xf>
    <xf numFmtId="164" fontId="22" fillId="0" borderId="0" xfId="20" applyFont="true" applyBorder="false" applyAlignment="true" applyProtection="true">
      <alignment horizontal="left" vertical="bottom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1.wmf"/><Relationship Id="rId4" Type="http://schemas.openxmlformats.org/officeDocument/2006/relationships/image" Target="../media/image2.wmf"/><Relationship Id="rId5" Type="http://schemas.openxmlformats.org/officeDocument/2006/relationships/image" Target="../media/image1.wmf"/><Relationship Id="rId6" Type="http://schemas.openxmlformats.org/officeDocument/2006/relationships/image" Target="../media/image3.wmf"/><Relationship Id="rId7" Type="http://schemas.openxmlformats.org/officeDocument/2006/relationships/image" Target="../media/image4.wmf"/><Relationship Id="rId8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19080</xdr:colOff>
      <xdr:row>4</xdr:row>
      <xdr:rowOff>954720</xdr:rowOff>
    </xdr:from>
    <xdr:to>
      <xdr:col>8</xdr:col>
      <xdr:colOff>1095840</xdr:colOff>
      <xdr:row>4</xdr:row>
      <xdr:rowOff>1303560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261920" y="2197440"/>
          <a:ext cx="1076760" cy="34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9</xdr:col>
      <xdr:colOff>335520</xdr:colOff>
      <xdr:row>4</xdr:row>
      <xdr:rowOff>1362960</xdr:rowOff>
    </xdr:from>
    <xdr:to>
      <xdr:col>9</xdr:col>
      <xdr:colOff>511920</xdr:colOff>
      <xdr:row>4</xdr:row>
      <xdr:rowOff>1630440</xdr:rowOff>
    </xdr:to>
    <xdr:pic>
      <xdr:nvPicPr>
        <xdr:cNvPr id="1" name="Picture 6" descr=""/>
        <xdr:cNvPicPr/>
      </xdr:nvPicPr>
      <xdr:blipFill>
        <a:blip r:embed="rId2"/>
        <a:stretch/>
      </xdr:blipFill>
      <xdr:spPr>
        <a:xfrm>
          <a:off x="8675640" y="2605680"/>
          <a:ext cx="176400" cy="267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8</xdr:col>
      <xdr:colOff>19080</xdr:colOff>
      <xdr:row>4</xdr:row>
      <xdr:rowOff>954720</xdr:rowOff>
    </xdr:from>
    <xdr:to>
      <xdr:col>8</xdr:col>
      <xdr:colOff>1095840</xdr:colOff>
      <xdr:row>4</xdr:row>
      <xdr:rowOff>1303560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7261920" y="2197440"/>
          <a:ext cx="1076760" cy="34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9</xdr:col>
      <xdr:colOff>335520</xdr:colOff>
      <xdr:row>4</xdr:row>
      <xdr:rowOff>1362960</xdr:rowOff>
    </xdr:from>
    <xdr:to>
      <xdr:col>9</xdr:col>
      <xdr:colOff>511920</xdr:colOff>
      <xdr:row>4</xdr:row>
      <xdr:rowOff>1630440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8675640" y="2605680"/>
          <a:ext cx="176400" cy="267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20880</xdr:colOff>
      <xdr:row>4</xdr:row>
      <xdr:rowOff>1048320</xdr:rowOff>
    </xdr:from>
    <xdr:to>
      <xdr:col>10</xdr:col>
      <xdr:colOff>905400</xdr:colOff>
      <xdr:row>4</xdr:row>
      <xdr:rowOff>1361520</xdr:rowOff>
    </xdr:to>
    <xdr:pic>
      <xdr:nvPicPr>
        <xdr:cNvPr id="4" name="Picture 1" descr=""/>
        <xdr:cNvPicPr/>
      </xdr:nvPicPr>
      <xdr:blipFill>
        <a:blip r:embed="rId5"/>
        <a:stretch/>
      </xdr:blipFill>
      <xdr:spPr>
        <a:xfrm>
          <a:off x="9448200" y="2291040"/>
          <a:ext cx="884520" cy="313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9</xdr:col>
      <xdr:colOff>20520</xdr:colOff>
      <xdr:row>4</xdr:row>
      <xdr:rowOff>987480</xdr:rowOff>
    </xdr:from>
    <xdr:to>
      <xdr:col>9</xdr:col>
      <xdr:colOff>1085760</xdr:colOff>
      <xdr:row>4</xdr:row>
      <xdr:rowOff>1451160</xdr:rowOff>
    </xdr:to>
    <xdr:pic>
      <xdr:nvPicPr>
        <xdr:cNvPr id="5" name="Picture 2" descr=""/>
        <xdr:cNvPicPr/>
      </xdr:nvPicPr>
      <xdr:blipFill>
        <a:blip r:embed="rId6"/>
        <a:stretch/>
      </xdr:blipFill>
      <xdr:spPr>
        <a:xfrm>
          <a:off x="8360640" y="2230200"/>
          <a:ext cx="1065240" cy="463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156600</xdr:colOff>
      <xdr:row>4</xdr:row>
      <xdr:rowOff>1749960</xdr:rowOff>
    </xdr:from>
    <xdr:to>
      <xdr:col>11</xdr:col>
      <xdr:colOff>1202760</xdr:colOff>
      <xdr:row>5</xdr:row>
      <xdr:rowOff>31680</xdr:rowOff>
    </xdr:to>
    <xdr:pic>
      <xdr:nvPicPr>
        <xdr:cNvPr id="6" name="Picture 5" descr=""/>
        <xdr:cNvPicPr/>
      </xdr:nvPicPr>
      <xdr:blipFill>
        <a:blip r:embed="rId7"/>
        <a:stretch/>
      </xdr:blipFill>
      <xdr:spPr>
        <a:xfrm>
          <a:off x="10590840" y="2992680"/>
          <a:ext cx="1046160" cy="252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153720</xdr:colOff>
      <xdr:row>4</xdr:row>
      <xdr:rowOff>1542960</xdr:rowOff>
    </xdr:from>
    <xdr:to>
      <xdr:col>11</xdr:col>
      <xdr:colOff>291240</xdr:colOff>
      <xdr:row>4</xdr:row>
      <xdr:rowOff>1751400</xdr:rowOff>
    </xdr:to>
    <xdr:pic>
      <xdr:nvPicPr>
        <xdr:cNvPr id="7" name="Picture 6" descr=""/>
        <xdr:cNvPicPr/>
      </xdr:nvPicPr>
      <xdr:blipFill>
        <a:blip r:embed="rId8"/>
        <a:stretch/>
      </xdr:blipFill>
      <xdr:spPr>
        <a:xfrm>
          <a:off x="10587960" y="2785680"/>
          <a:ext cx="137520" cy="208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5" activeCellId="0" sqref="R5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34.92"/>
    <col collapsed="false" customWidth="true" hidden="false" outlineLevel="0" max="3" min="3" style="1" width="5.86"/>
    <col collapsed="false" customWidth="true" hidden="false" outlineLevel="0" max="4" min="4" style="1" width="9.46"/>
    <col collapsed="false" customWidth="true" hidden="false" outlineLevel="0" max="5" min="5" style="1" width="13.35"/>
    <col collapsed="false" customWidth="true" hidden="false" outlineLevel="0" max="6" min="6" style="1" width="11.54"/>
    <col collapsed="false" customWidth="true" hidden="false" outlineLevel="0" max="7" min="7" style="1" width="12.38"/>
    <col collapsed="false" customWidth="true" hidden="false" outlineLevel="0" max="8" min="8" style="1" width="12.1"/>
    <col collapsed="false" customWidth="true" hidden="false" outlineLevel="0" max="9" min="9" style="1" width="15.57"/>
    <col collapsed="false" customWidth="true" hidden="false" outlineLevel="0" max="10" min="10" style="1" width="15.42"/>
    <col collapsed="false" customWidth="true" hidden="false" outlineLevel="0" max="11" min="11" style="1" width="14.29"/>
    <col collapsed="false" customWidth="true" hidden="false" outlineLevel="0" max="12" min="12" style="1" width="19.61"/>
    <col collapsed="false" customWidth="true" hidden="false" outlineLevel="0" max="13" min="13" style="1" width="13.57"/>
    <col collapsed="false" customWidth="true" hidden="false" outlineLevel="0" max="14" min="14" style="1" width="11.26"/>
    <col collapsed="false" customWidth="true" hidden="false" outlineLevel="0" max="15" min="15" style="1" width="13.86"/>
    <col collapsed="false" customWidth="false" hidden="false" outlineLevel="0" max="16384" min="16" style="1" width="9.14"/>
  </cols>
  <sheetData>
    <row r="1" customFormat="false" ht="16.4" hidden="false" customHeight="true" outlineLevel="0" collapsed="false">
      <c r="A1" s="2"/>
      <c r="B1" s="3"/>
      <c r="C1" s="3"/>
      <c r="K1" s="4" t="s">
        <v>0</v>
      </c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6"/>
      <c r="Y1" s="6"/>
      <c r="Z1" s="6"/>
      <c r="AA1" s="6"/>
      <c r="AB1" s="6"/>
      <c r="AC1" s="6"/>
      <c r="AD1" s="6"/>
    </row>
    <row r="2" customFormat="false" ht="21.6" hidden="false" customHeight="true" outlineLevel="0" collapsed="false">
      <c r="A2" s="2"/>
      <c r="B2" s="3"/>
      <c r="C2" s="3"/>
      <c r="K2" s="7" t="s">
        <v>1</v>
      </c>
      <c r="L2" s="7"/>
      <c r="M2" s="7"/>
      <c r="N2" s="7"/>
      <c r="O2" s="7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</row>
    <row r="3" customFormat="false" ht="20.85" hidden="false" customHeight="true" outlineLevel="0" collapsed="false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N3" s="9"/>
      <c r="O3" s="9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39" hidden="false" customHeight="true" outlineLevel="0" collapsed="false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/>
      <c r="H4" s="11"/>
      <c r="I4" s="12" t="s">
        <v>9</v>
      </c>
      <c r="J4" s="12"/>
      <c r="K4" s="12"/>
      <c r="L4" s="13" t="s">
        <v>10</v>
      </c>
      <c r="M4" s="13"/>
      <c r="N4" s="13"/>
      <c r="O4" s="13"/>
    </row>
    <row r="5" customFormat="false" ht="155.2" hidden="false" customHeight="true" outlineLevel="0" collapsed="false">
      <c r="A5" s="10"/>
      <c r="B5" s="11"/>
      <c r="C5" s="11"/>
      <c r="D5" s="11"/>
      <c r="E5" s="11"/>
      <c r="F5" s="13" t="s">
        <v>11</v>
      </c>
      <c r="G5" s="13" t="s">
        <v>12</v>
      </c>
      <c r="H5" s="14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5" t="s">
        <v>18</v>
      </c>
      <c r="N5" s="15" t="s">
        <v>19</v>
      </c>
      <c r="O5" s="15" t="s">
        <v>20</v>
      </c>
    </row>
    <row r="6" s="17" customFormat="true" ht="18.75" hidden="false" customHeight="true" outlineLevel="0" collapsed="false">
      <c r="A6" s="16" t="s">
        <v>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="17" customFormat="true" ht="18.75" hidden="false" customHeight="true" outlineLevel="0" collapsed="false">
      <c r="A7" s="18" t="n">
        <v>1</v>
      </c>
      <c r="B7" s="19" t="s">
        <v>22</v>
      </c>
      <c r="C7" s="20" t="s">
        <v>23</v>
      </c>
      <c r="D7" s="21" t="n">
        <v>10</v>
      </c>
      <c r="E7" s="21" t="n">
        <v>2</v>
      </c>
      <c r="F7" s="22" t="n">
        <v>1017</v>
      </c>
      <c r="G7" s="22" t="n">
        <v>940</v>
      </c>
      <c r="H7" s="22" t="n">
        <v>1050</v>
      </c>
      <c r="I7" s="23" t="n">
        <f aca="false">AVERAGE(F7:H7)</f>
        <v>1002.33333333333</v>
      </c>
      <c r="J7" s="24" t="n">
        <f aca="false">SQRT(((SUM((POWER(F7-I7,2)),(POWER(G7-I7,2)),(POWER(H7-I7,2)))/(COLUMNS(F7:H7)-1))))</f>
        <v>56.4476158339157</v>
      </c>
      <c r="K7" s="24" t="n">
        <f aca="false">J7/I7*100</f>
        <v>5.63162113407872</v>
      </c>
      <c r="L7" s="25" t="n">
        <f aca="false">((D7/3)*(SUM(F7:H7)))</f>
        <v>10023.3333333333</v>
      </c>
      <c r="M7" s="26" t="n">
        <f aca="false">L7/D7</f>
        <v>1002.33333333333</v>
      </c>
      <c r="N7" s="25" t="n">
        <f aca="false">ROUND(M7,2)*E7</f>
        <v>2004.66</v>
      </c>
      <c r="O7" s="25" t="n">
        <f aca="false">N7*D7</f>
        <v>20046.6</v>
      </c>
    </row>
    <row r="8" s="17" customFormat="true" ht="28.35" hidden="false" customHeight="true" outlineLevel="0" collapsed="false">
      <c r="A8" s="18" t="n">
        <v>2</v>
      </c>
      <c r="B8" s="19" t="s">
        <v>24</v>
      </c>
      <c r="C8" s="20" t="s">
        <v>23</v>
      </c>
      <c r="D8" s="21" t="n">
        <v>1</v>
      </c>
      <c r="E8" s="21" t="n">
        <v>1</v>
      </c>
      <c r="F8" s="22" t="n">
        <v>1048</v>
      </c>
      <c r="G8" s="22" t="n">
        <v>1090</v>
      </c>
      <c r="H8" s="22" t="n">
        <v>1115</v>
      </c>
      <c r="I8" s="23" t="n">
        <f aca="false">AVERAGE(F8:H8)</f>
        <v>1084.33333333333</v>
      </c>
      <c r="J8" s="24" t="n">
        <f aca="false">SQRT(((SUM((POWER(F8-I8,2)),(POWER(G8-I8,2)),(POWER(H8-I8,2)))/(COLUMNS(F8:H8)-1))))</f>
        <v>33.8575447032612</v>
      </c>
      <c r="K8" s="24" t="n">
        <f aca="false">J8/I8*100</f>
        <v>3.12242957607697</v>
      </c>
      <c r="L8" s="25" t="n">
        <f aca="false">((D8/3)*(SUM(F8:H8)))</f>
        <v>1084.33333333333</v>
      </c>
      <c r="M8" s="26" t="n">
        <f aca="false">L8/D8</f>
        <v>1084.33333333333</v>
      </c>
      <c r="N8" s="25" t="n">
        <f aca="false">ROUND(M8,2)*E8</f>
        <v>1084.33</v>
      </c>
      <c r="O8" s="25" t="n">
        <f aca="false">N8*D8</f>
        <v>1084.33</v>
      </c>
    </row>
    <row r="9" s="17" customFormat="true" ht="30.55" hidden="false" customHeight="true" outlineLevel="0" collapsed="false">
      <c r="A9" s="18" t="n">
        <v>3</v>
      </c>
      <c r="B9" s="19" t="s">
        <v>25</v>
      </c>
      <c r="C9" s="20" t="s">
        <v>23</v>
      </c>
      <c r="D9" s="21" t="n">
        <v>3</v>
      </c>
      <c r="E9" s="21" t="n">
        <v>1</v>
      </c>
      <c r="F9" s="22" t="n">
        <v>1051</v>
      </c>
      <c r="G9" s="22" t="n">
        <v>990</v>
      </c>
      <c r="H9" s="22" t="n">
        <v>1118</v>
      </c>
      <c r="I9" s="23" t="n">
        <f aca="false">AVERAGE(F9:H9)</f>
        <v>1053</v>
      </c>
      <c r="J9" s="24" t="n">
        <f aca="false">SQRT(((SUM((POWER(F9-I9,2)),(POWER(G9-I9,2)),(POWER(H9-I9,2)))/(COLUMNS(F9:H9)-1))))</f>
        <v>64.0234332100365</v>
      </c>
      <c r="K9" s="24" t="n">
        <f aca="false">J9/I9*100</f>
        <v>6.08009812061125</v>
      </c>
      <c r="L9" s="25" t="n">
        <f aca="false">((D9/3)*(SUM(F9:H9)))</f>
        <v>3159</v>
      </c>
      <c r="M9" s="26" t="n">
        <f aca="false">L9/D9</f>
        <v>1053</v>
      </c>
      <c r="N9" s="25" t="n">
        <f aca="false">ROUND(M9,2)*E9</f>
        <v>1053</v>
      </c>
      <c r="O9" s="25" t="n">
        <f aca="false">N9*D9</f>
        <v>3159</v>
      </c>
    </row>
    <row r="10" s="17" customFormat="true" ht="18.75" hidden="false" customHeight="true" outlineLevel="0" collapsed="false">
      <c r="A10" s="18" t="n">
        <v>4</v>
      </c>
      <c r="B10" s="19" t="s">
        <v>26</v>
      </c>
      <c r="C10" s="20" t="s">
        <v>23</v>
      </c>
      <c r="D10" s="21" t="n">
        <v>15</v>
      </c>
      <c r="E10" s="21" t="n">
        <v>2</v>
      </c>
      <c r="F10" s="22" t="n">
        <v>1068</v>
      </c>
      <c r="G10" s="22" t="n">
        <v>1097</v>
      </c>
      <c r="H10" s="22" t="n">
        <v>1050</v>
      </c>
      <c r="I10" s="23" t="n">
        <f aca="false">AVERAGE(F10:H10)</f>
        <v>1071.66666666667</v>
      </c>
      <c r="J10" s="24" t="n">
        <f aca="false">SQRT(((SUM((POWER(F10-I10,2)),(POWER(G10-I10,2)),(POWER(H10-I10,2)))/(COLUMNS(F10:H10)-1))))</f>
        <v>23.7135685491099</v>
      </c>
      <c r="K10" s="24" t="n">
        <f aca="false">J10/I10*100</f>
        <v>2.21277467021243</v>
      </c>
      <c r="L10" s="25" t="n">
        <f aca="false">((D10/3)*(SUM(F10:H10)))</f>
        <v>16075</v>
      </c>
      <c r="M10" s="26" t="n">
        <f aca="false">L10/D10</f>
        <v>1071.66666666667</v>
      </c>
      <c r="N10" s="25" t="n">
        <f aca="false">ROUND(M10,2)*E10</f>
        <v>2143.34</v>
      </c>
      <c r="O10" s="25" t="n">
        <f aca="false">N10*D10</f>
        <v>32150.1</v>
      </c>
    </row>
    <row r="11" s="17" customFormat="true" ht="29.85" hidden="false" customHeight="true" outlineLevel="0" collapsed="false">
      <c r="A11" s="18" t="n">
        <v>5</v>
      </c>
      <c r="B11" s="19" t="s">
        <v>27</v>
      </c>
      <c r="C11" s="20" t="s">
        <v>23</v>
      </c>
      <c r="D11" s="21" t="n">
        <v>2</v>
      </c>
      <c r="E11" s="21" t="n">
        <v>1</v>
      </c>
      <c r="F11" s="22" t="n">
        <v>1048</v>
      </c>
      <c r="G11" s="22" t="n">
        <v>950</v>
      </c>
      <c r="H11" s="22" t="n">
        <v>1115</v>
      </c>
      <c r="I11" s="23" t="n">
        <f aca="false">AVERAGE(F11:H11)</f>
        <v>1037.66666666667</v>
      </c>
      <c r="J11" s="24" t="n">
        <f aca="false">SQRT(((SUM((POWER(F11-I11,2)),(POWER(G11-I11,2)),(POWER(H11-I11,2)))/(COLUMNS(F11:H11)-1))))</f>
        <v>82.9839341880905</v>
      </c>
      <c r="K11" s="24" t="n">
        <f aca="false">J11/I11*100</f>
        <v>7.99716680257859</v>
      </c>
      <c r="L11" s="25" t="n">
        <f aca="false">((D11/3)*(SUM(F11:H11)))</f>
        <v>2075.33333333333</v>
      </c>
      <c r="M11" s="26" t="n">
        <f aca="false">L11/D11</f>
        <v>1037.66666666667</v>
      </c>
      <c r="N11" s="25" t="n">
        <f aca="false">ROUND(M11,2)*E11</f>
        <v>1037.67</v>
      </c>
      <c r="O11" s="25" t="n">
        <f aca="false">N11*D11</f>
        <v>2075.34</v>
      </c>
    </row>
    <row r="12" s="17" customFormat="true" ht="32.05" hidden="false" customHeight="true" outlineLevel="0" collapsed="false">
      <c r="A12" s="18" t="n">
        <v>6</v>
      </c>
      <c r="B12" s="19" t="s">
        <v>28</v>
      </c>
      <c r="C12" s="20" t="s">
        <v>23</v>
      </c>
      <c r="D12" s="21" t="n">
        <v>3</v>
      </c>
      <c r="E12" s="21" t="n">
        <v>1</v>
      </c>
      <c r="F12" s="22" t="n">
        <v>1040</v>
      </c>
      <c r="G12" s="22" t="n">
        <v>950</v>
      </c>
      <c r="H12" s="22" t="n">
        <v>1100</v>
      </c>
      <c r="I12" s="23" t="n">
        <f aca="false">AVERAGE(F12:H12)</f>
        <v>1030</v>
      </c>
      <c r="J12" s="24" t="n">
        <f aca="false">SQRT(((SUM((POWER(F12-I12,2)),(POWER(G12-I12,2)),(POWER(H12-I12,2)))/(COLUMNS(F12:H12)-1))))</f>
        <v>75.4983443527075</v>
      </c>
      <c r="K12" s="24" t="n">
        <f aca="false">J12/I12*100</f>
        <v>7.32993634492306</v>
      </c>
      <c r="L12" s="25" t="n">
        <f aca="false">((D12/3)*(SUM(F12:H12)))</f>
        <v>3090</v>
      </c>
      <c r="M12" s="26" t="n">
        <f aca="false">L12/D12</f>
        <v>1030</v>
      </c>
      <c r="N12" s="25" t="n">
        <f aca="false">ROUND(M12,2)*E12</f>
        <v>1030</v>
      </c>
      <c r="O12" s="25" t="n">
        <f aca="false">N12*D12</f>
        <v>3090</v>
      </c>
    </row>
    <row r="13" s="17" customFormat="true" ht="32.05" hidden="false" customHeight="true" outlineLevel="0" collapsed="false">
      <c r="A13" s="18" t="n">
        <v>7</v>
      </c>
      <c r="B13" s="19" t="s">
        <v>29</v>
      </c>
      <c r="C13" s="20" t="s">
        <v>23</v>
      </c>
      <c r="D13" s="21" t="n">
        <v>16</v>
      </c>
      <c r="E13" s="21" t="n">
        <v>2</v>
      </c>
      <c r="F13" s="22" t="n">
        <v>1060</v>
      </c>
      <c r="G13" s="22" t="n">
        <v>1080</v>
      </c>
      <c r="H13" s="22" t="n">
        <v>1115</v>
      </c>
      <c r="I13" s="23" t="n">
        <f aca="false">AVERAGE(F13:H13)</f>
        <v>1085</v>
      </c>
      <c r="J13" s="24" t="n">
        <f aca="false">SQRT(((SUM((POWER(F13-I13,2)),(POWER(G13-I13,2)),(POWER(H13-I13,2)))/(COLUMNS(F13:H13)-1))))</f>
        <v>27.8388218141501</v>
      </c>
      <c r="K13" s="24" t="n">
        <f aca="false">J13/I13*100</f>
        <v>2.56579002895393</v>
      </c>
      <c r="L13" s="25" t="n">
        <f aca="false">((D13/3)*(SUM(F13:H13)))</f>
        <v>17360</v>
      </c>
      <c r="M13" s="26" t="n">
        <f aca="false">L13/D13</f>
        <v>1085</v>
      </c>
      <c r="N13" s="25" t="n">
        <f aca="false">ROUND(M13,2)*E13</f>
        <v>2170</v>
      </c>
      <c r="O13" s="25" t="n">
        <f aca="false">N13*D13</f>
        <v>34720</v>
      </c>
    </row>
    <row r="14" s="17" customFormat="true" ht="18.75" hidden="false" customHeight="true" outlineLevel="0" collapsed="false">
      <c r="A14" s="18" t="n">
        <v>8</v>
      </c>
      <c r="B14" s="19" t="s">
        <v>30</v>
      </c>
      <c r="C14" s="20" t="s">
        <v>23</v>
      </c>
      <c r="D14" s="21" t="n">
        <v>3</v>
      </c>
      <c r="E14" s="21" t="n">
        <v>1</v>
      </c>
      <c r="F14" s="22" t="n">
        <v>1060</v>
      </c>
      <c r="G14" s="22" t="n">
        <v>980</v>
      </c>
      <c r="H14" s="22" t="n">
        <v>1124</v>
      </c>
      <c r="I14" s="23" t="n">
        <f aca="false">AVERAGE(F14:H14)</f>
        <v>1054.66666666667</v>
      </c>
      <c r="J14" s="24" t="n">
        <f aca="false">SQRT(((SUM((POWER(F14-I14,2)),(POWER(G14-I14,2)),(POWER(H14-I14,2)))/(COLUMNS(F14:H14)-1))))</f>
        <v>72.1479960451663</v>
      </c>
      <c r="K14" s="24" t="n">
        <f aca="false">J14/I14*100</f>
        <v>6.84083401186785</v>
      </c>
      <c r="L14" s="25" t="n">
        <f aca="false">((D14/3)*(SUM(F14:H14)))</f>
        <v>3164</v>
      </c>
      <c r="M14" s="26" t="n">
        <f aca="false">L14/D14</f>
        <v>1054.66666666667</v>
      </c>
      <c r="N14" s="25" t="n">
        <f aca="false">ROUND(M14,2)*E14</f>
        <v>1054.67</v>
      </c>
      <c r="O14" s="25" t="n">
        <f aca="false">N14*D14</f>
        <v>3164.01</v>
      </c>
    </row>
    <row r="15" s="17" customFormat="true" ht="21.75" hidden="false" customHeight="true" outlineLevel="0" collapsed="false">
      <c r="A15" s="18" t="n">
        <v>9</v>
      </c>
      <c r="B15" s="19" t="s">
        <v>31</v>
      </c>
      <c r="C15" s="20" t="s">
        <v>23</v>
      </c>
      <c r="D15" s="21" t="n">
        <v>1</v>
      </c>
      <c r="E15" s="21" t="n">
        <v>1</v>
      </c>
      <c r="F15" s="22" t="n">
        <v>1040</v>
      </c>
      <c r="G15" s="22" t="n">
        <v>980</v>
      </c>
      <c r="H15" s="22" t="n">
        <v>1145</v>
      </c>
      <c r="I15" s="23" t="n">
        <f aca="false">AVERAGE(F15:H15)</f>
        <v>1055</v>
      </c>
      <c r="J15" s="24" t="n">
        <f aca="false">SQRT(((SUM((POWER(F15-I15,2)),(POWER(G15-I15,2)),(POWER(H15-I15,2)))/(COLUMNS(F15:H15)-1))))</f>
        <v>83.5164654424503</v>
      </c>
      <c r="K15" s="24" t="n">
        <f aca="false">J15/I15*100</f>
        <v>7.91625264857349</v>
      </c>
      <c r="L15" s="25" t="n">
        <f aca="false">((D15/3)*(SUM(F15:H15)))</f>
        <v>1055</v>
      </c>
      <c r="M15" s="26" t="n">
        <f aca="false">L15/D15</f>
        <v>1055</v>
      </c>
      <c r="N15" s="25" t="n">
        <f aca="false">ROUND(M15,2)*E15</f>
        <v>1055</v>
      </c>
      <c r="O15" s="25" t="n">
        <f aca="false">N15*D15</f>
        <v>1055</v>
      </c>
    </row>
    <row r="16" s="17" customFormat="true" ht="26.25" hidden="false" customHeight="true" outlineLevel="0" collapsed="false">
      <c r="A16" s="27" t="n">
        <v>10</v>
      </c>
      <c r="B16" s="28" t="s">
        <v>32</v>
      </c>
      <c r="C16" s="20" t="s">
        <v>23</v>
      </c>
      <c r="D16" s="21" t="n">
        <v>1</v>
      </c>
      <c r="E16" s="21" t="n">
        <v>1</v>
      </c>
      <c r="F16" s="22" t="n">
        <v>1092</v>
      </c>
      <c r="G16" s="22" t="n">
        <v>1000</v>
      </c>
      <c r="H16" s="22" t="n">
        <v>1160</v>
      </c>
      <c r="I16" s="23" t="n">
        <f aca="false">AVERAGE(F16:H16)</f>
        <v>1084</v>
      </c>
      <c r="J16" s="24" t="n">
        <f aca="false">SQRT(((SUM((POWER(F16-I16,2)),(POWER(G16-I16,2)),(POWER(H16-I16,2)))/(COLUMNS(F16:H16)-1))))</f>
        <v>80.2994395995389</v>
      </c>
      <c r="K16" s="24" t="n">
        <f aca="false">J16/I16*100</f>
        <v>7.40769738003127</v>
      </c>
      <c r="L16" s="25" t="n">
        <f aca="false">((D16/3)*(SUM(F16:H16)))</f>
        <v>1084</v>
      </c>
      <c r="M16" s="26" t="n">
        <f aca="false">L16/D16</f>
        <v>1084</v>
      </c>
      <c r="N16" s="25" t="n">
        <f aca="false">ROUND(M16,2)*E16</f>
        <v>1084</v>
      </c>
      <c r="O16" s="25" t="n">
        <f aca="false">N16*D16</f>
        <v>1084</v>
      </c>
    </row>
    <row r="17" s="17" customFormat="true" ht="14.25" hidden="true" customHeight="false" outlineLevel="0" collapsed="false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</row>
    <row r="18" s="17" customFormat="true" ht="14.25" hidden="true" customHeight="false" outlineLevel="0" collapsed="false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</row>
    <row r="19" customFormat="false" ht="15.75" hidden="false" customHeight="true" outlineLevel="0" collapsed="false">
      <c r="A19" s="30" t="s">
        <v>21</v>
      </c>
      <c r="B19" s="30"/>
      <c r="C19" s="30"/>
      <c r="D19" s="30"/>
      <c r="E19" s="30"/>
      <c r="F19" s="30"/>
      <c r="G19" s="30"/>
      <c r="H19" s="30"/>
      <c r="I19" s="31"/>
      <c r="J19" s="31"/>
      <c r="K19" s="31"/>
      <c r="L19" s="32"/>
      <c r="O19" s="33" t="n">
        <f aca="false">SUM(O7:O16)</f>
        <v>101628.38</v>
      </c>
    </row>
    <row r="20" customFormat="false" ht="26.1" hidden="false" customHeight="true" outlineLevel="0" collapsed="false">
      <c r="A20" s="34" t="s">
        <v>33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customFormat="false" ht="14.25" hidden="false" customHeight="false" outlineLevel="0" collapsed="false">
      <c r="A21" s="1" t="s">
        <v>34</v>
      </c>
    </row>
    <row r="22" customFormat="false" ht="14.25" hidden="true" customHeight="false" outlineLevel="0" collapsed="false"/>
    <row r="23" customFormat="false" ht="14.25" hidden="false" customHeight="false" outlineLevel="0" collapsed="false">
      <c r="A23" s="4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5" customFormat="false" ht="22.35" hidden="false" customHeight="true" outlineLevel="0" collapsed="false">
      <c r="A25" s="35"/>
      <c r="B25" s="36" t="s">
        <v>36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/>
      <c r="O25" s="37"/>
      <c r="P25" s="37"/>
      <c r="Q25" s="37"/>
      <c r="R25" s="37"/>
      <c r="S25" s="37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</row>
    <row r="26" customFormat="false" ht="14.25" hidden="true" customHeight="false" outlineLevel="0" collapsed="false">
      <c r="A26" s="35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</row>
    <row r="27" customFormat="false" ht="14.25" hidden="false" customHeight="false" outlineLevel="0" collapsed="false">
      <c r="A27" s="35"/>
      <c r="B27" s="40" t="s">
        <v>37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1"/>
      <c r="P27" s="41"/>
      <c r="Q27" s="41"/>
      <c r="R27" s="41"/>
      <c r="S27" s="41"/>
      <c r="T27" s="41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</row>
    <row r="28" customFormat="false" ht="13.8" hidden="false" customHeight="true" outlineLevel="0" collapsed="false">
      <c r="B28" s="42" t="s">
        <v>38</v>
      </c>
      <c r="C28" s="42"/>
      <c r="D28" s="42"/>
      <c r="E28" s="43"/>
      <c r="F28" s="44"/>
      <c r="G28" s="45"/>
      <c r="H28" s="39"/>
      <c r="I28" s="39"/>
      <c r="J28" s="39"/>
      <c r="K28" s="39"/>
      <c r="L28" s="39"/>
      <c r="M28" s="39"/>
      <c r="N28" s="39"/>
      <c r="O28" s="39"/>
      <c r="P28" s="39"/>
      <c r="Q28" s="38"/>
      <c r="R28" s="38"/>
      <c r="S28" s="38"/>
      <c r="T28" s="38"/>
      <c r="U28" s="38"/>
      <c r="V28" s="39"/>
      <c r="W28" s="38"/>
      <c r="X28" s="38"/>
      <c r="Y28" s="39"/>
      <c r="Z28" s="39"/>
      <c r="AA28" s="39"/>
      <c r="AB28" s="39"/>
      <c r="AC28" s="39"/>
      <c r="AD28" s="39"/>
      <c r="AE28" s="35"/>
      <c r="AF28" s="35"/>
      <c r="AG28" s="35"/>
      <c r="AH28" s="35"/>
      <c r="AI28" s="35"/>
      <c r="AJ28" s="35"/>
      <c r="AK28" s="35"/>
      <c r="AL28" s="35"/>
      <c r="AM28" s="35"/>
    </row>
    <row r="29" customFormat="false" ht="7.45" hidden="true" customHeight="true" outlineLevel="0" collapsed="false">
      <c r="B29" s="45"/>
      <c r="C29" s="45"/>
      <c r="D29" s="45"/>
      <c r="E29" s="45"/>
      <c r="F29" s="45"/>
      <c r="G29" s="45"/>
      <c r="H29" s="39"/>
      <c r="I29" s="39"/>
      <c r="J29" s="39"/>
      <c r="K29" s="39"/>
      <c r="L29" s="39"/>
      <c r="M29" s="39"/>
      <c r="N29" s="39"/>
      <c r="O29" s="39"/>
      <c r="P29" s="39"/>
      <c r="Q29" s="38"/>
      <c r="R29" s="38"/>
      <c r="S29" s="38"/>
      <c r="T29" s="38"/>
      <c r="U29" s="38"/>
      <c r="V29" s="39"/>
      <c r="W29" s="38"/>
      <c r="X29" s="38"/>
      <c r="Y29" s="46"/>
      <c r="Z29" s="46"/>
      <c r="AA29" s="39"/>
      <c r="AB29" s="39"/>
      <c r="AC29" s="39"/>
      <c r="AD29" s="39"/>
      <c r="AE29" s="35"/>
      <c r="AF29" s="35"/>
      <c r="AG29" s="35"/>
      <c r="AH29" s="35"/>
      <c r="AI29" s="35"/>
      <c r="AJ29" s="35"/>
      <c r="AK29" s="35"/>
      <c r="AL29" s="35"/>
      <c r="AM29" s="35"/>
    </row>
    <row r="30" customFormat="false" ht="10.4" hidden="true" customHeight="true" outlineLevel="0" collapsed="false">
      <c r="B30" s="45"/>
      <c r="C30" s="45"/>
      <c r="D30" s="45"/>
      <c r="E30" s="45"/>
      <c r="F30" s="45"/>
      <c r="G30" s="45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8"/>
      <c r="X30" s="38"/>
      <c r="Y30" s="46"/>
      <c r="Z30" s="46"/>
      <c r="AA30" s="39"/>
      <c r="AB30" s="39"/>
      <c r="AC30" s="39"/>
      <c r="AD30" s="39"/>
      <c r="AE30" s="35"/>
      <c r="AF30" s="35"/>
      <c r="AG30" s="35"/>
      <c r="AH30" s="35"/>
      <c r="AI30" s="35"/>
      <c r="AJ30" s="35"/>
      <c r="AK30" s="35"/>
      <c r="AL30" s="35"/>
      <c r="AM30" s="35"/>
    </row>
    <row r="31" customFormat="false" ht="7.45" hidden="false" customHeight="true" outlineLevel="0" collapsed="false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46"/>
      <c r="Z31" s="46"/>
      <c r="AA31" s="39"/>
      <c r="AB31" s="39"/>
      <c r="AC31" s="39"/>
      <c r="AD31" s="39"/>
      <c r="AE31" s="35"/>
      <c r="AF31" s="35"/>
      <c r="AG31" s="35"/>
      <c r="AH31" s="35"/>
      <c r="AI31" s="35"/>
      <c r="AJ31" s="35"/>
      <c r="AK31" s="35"/>
      <c r="AL31" s="35"/>
      <c r="AM31" s="35"/>
    </row>
    <row r="32" customFormat="false" ht="13.8" hidden="false" customHeight="true" outlineLevel="0" collapsed="false">
      <c r="B32" s="47" t="s">
        <v>39</v>
      </c>
      <c r="C32" s="47"/>
      <c r="D32" s="47"/>
      <c r="E32" s="45"/>
      <c r="F32" s="38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5"/>
      <c r="AF32" s="35"/>
      <c r="AG32" s="35"/>
      <c r="AH32" s="35"/>
      <c r="AI32" s="35"/>
      <c r="AJ32" s="35"/>
      <c r="AK32" s="35"/>
      <c r="AL32" s="35"/>
      <c r="AM32" s="35"/>
    </row>
    <row r="33" customFormat="false" ht="14.9" hidden="false" customHeight="true" outlineLevel="0" collapsed="false">
      <c r="B33" s="47" t="s">
        <v>40</v>
      </c>
      <c r="C33" s="47"/>
      <c r="D33" s="47"/>
      <c r="E33" s="45"/>
      <c r="F33" s="38" t="s">
        <v>41</v>
      </c>
      <c r="G33" s="38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5"/>
      <c r="AF33" s="35"/>
      <c r="AG33" s="35"/>
      <c r="AH33" s="35"/>
      <c r="AI33" s="35"/>
      <c r="AJ33" s="35"/>
      <c r="AK33" s="35"/>
      <c r="AL33" s="48" t="s">
        <v>42</v>
      </c>
      <c r="AM33" s="48"/>
    </row>
  </sheetData>
  <mergeCells count="26">
    <mergeCell ref="K1:O1"/>
    <mergeCell ref="K2:O2"/>
    <mergeCell ref="A3:L3"/>
    <mergeCell ref="A4:A5"/>
    <mergeCell ref="B4:B5"/>
    <mergeCell ref="C4:C5"/>
    <mergeCell ref="D4:D5"/>
    <mergeCell ref="E4:E5"/>
    <mergeCell ref="F4:H4"/>
    <mergeCell ref="I4:K4"/>
    <mergeCell ref="L4:O4"/>
    <mergeCell ref="A6:O6"/>
    <mergeCell ref="A19:H19"/>
    <mergeCell ref="A20:L20"/>
    <mergeCell ref="A23:P23"/>
    <mergeCell ref="B25:M25"/>
    <mergeCell ref="T25:AD25"/>
    <mergeCell ref="B27:M27"/>
    <mergeCell ref="B28:D28"/>
    <mergeCell ref="Q28:U29"/>
    <mergeCell ref="W28:X30"/>
    <mergeCell ref="Y29:Z31"/>
    <mergeCell ref="B32:D32"/>
    <mergeCell ref="F32:G32"/>
    <mergeCell ref="B33:D33"/>
    <mergeCell ref="F33:G33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77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4176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dcterms:modified xsi:type="dcterms:W3CDTF">2026-03-11T14:38:48Z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