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78E48D1C-D845-4F20-B25C-F5172F46D3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Лист1!$A$1:$R$21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9" i="1" l="1"/>
  <c r="Q9" i="1" s="1"/>
  <c r="R9" i="1" s="1"/>
  <c r="N9" i="1"/>
  <c r="M9" i="1"/>
  <c r="J9" i="1"/>
  <c r="K9" i="1" s="1"/>
  <c r="P8" i="1"/>
  <c r="Q8" i="1" s="1"/>
  <c r="R8" i="1" s="1"/>
  <c r="N8" i="1"/>
  <c r="M8" i="1"/>
  <c r="J8" i="1"/>
  <c r="K8" i="1" s="1"/>
  <c r="P7" i="1"/>
  <c r="Q7" i="1" s="1"/>
  <c r="R7" i="1" s="1"/>
  <c r="N7" i="1"/>
  <c r="M7" i="1"/>
  <c r="J7" i="1"/>
  <c r="K7" i="1" s="1"/>
  <c r="P5" i="1"/>
  <c r="Q5" i="1" s="1"/>
  <c r="R5" i="1" s="1"/>
  <c r="J6" i="1"/>
  <c r="K6" i="1" s="1"/>
  <c r="M6" i="1"/>
  <c r="N6" i="1"/>
  <c r="P6" i="1"/>
  <c r="Q6" i="1" s="1"/>
  <c r="R6" i="1" s="1"/>
  <c r="J10" i="1"/>
  <c r="K10" i="1" s="1"/>
  <c r="M10" i="1"/>
  <c r="N10" i="1"/>
  <c r="P10" i="1"/>
  <c r="Q10" i="1" s="1"/>
  <c r="R10" i="1" s="1"/>
  <c r="N5" i="1"/>
  <c r="M5" i="1"/>
  <c r="J5" i="1"/>
  <c r="K5" i="1" s="1"/>
  <c r="O7" i="1" l="1"/>
  <c r="O8" i="1"/>
  <c r="O9" i="1"/>
  <c r="O5" i="1"/>
  <c r="O10" i="1"/>
  <c r="O6" i="1"/>
  <c r="R11" i="1"/>
</calcChain>
</file>

<file path=xl/sharedStrings.xml><?xml version="1.0" encoding="utf-8"?>
<sst xmlns="http://schemas.openxmlformats.org/spreadsheetml/2006/main" count="56" uniqueCount="44">
  <si>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</si>
  <si>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</si>
  <si>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</si>
  <si>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</si>
  <si>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</si>
  <si>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</si>
  <si>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</si>
  <si>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</si>
  <si>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</si>
  <si>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</si>
  <si>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</si>
  <si>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</si>
  <si>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</si>
  <si>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</si>
  <si>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</si>
  <si>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</si>
  <si>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</si>
  <si>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</si>
  <si>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</si>
  <si>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</si>
  <si>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</si>
  <si>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</si>
  <si>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</si>
  <si>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</si>
  <si>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</si>
  <si>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</si>
  <si>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</si>
  <si>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</si>
  <si>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</si>
  <si>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</si>
  <si>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</si>
  <si>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Катетер внутривенный 18 G</t>
  </si>
  <si>
    <t>32.50.13.110-00004593</t>
  </si>
  <si>
    <t>Катетер внутривенный 20 G</t>
  </si>
  <si>
    <t>Катетер внутривенный 22 G</t>
  </si>
  <si>
    <t>Катетер внутривенный 24 G</t>
  </si>
  <si>
    <t>Одноразовое устройство ProTack Auto Suture для фиксации тканей с 30 спиралевидными зажимами</t>
  </si>
  <si>
    <t>КТРУ 32.50.13.190-00007433</t>
  </si>
  <si>
    <t>шт</t>
  </si>
  <si>
    <t>2000</t>
  </si>
  <si>
    <t>4000</t>
  </si>
  <si>
    <t>1000</t>
  </si>
  <si>
    <t>3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</si>
  <si>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573040,04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</si>
</sst>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6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2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2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13" sqref="A13:O13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8">
      <c r="A2" s="53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8" s="6" customFormat="1" ht="41.25" customHeight="1">
      <c r="A3" s="46" t="s">
        <v>6</v>
      </c>
      <c r="B3" s="46"/>
      <c r="C3" s="29"/>
      <c r="D3" s="46" t="s">
        <v>26</v>
      </c>
      <c r="E3" s="46" t="s">
        <v>10</v>
      </c>
      <c r="F3" s="46" t="s">
        <v>11</v>
      </c>
      <c r="G3" s="39" t="s">
        <v>20</v>
      </c>
      <c r="H3" s="39"/>
      <c r="I3" s="39"/>
      <c r="J3" s="39" t="s">
        <v>21</v>
      </c>
      <c r="K3" s="39" t="s">
        <v>22</v>
      </c>
      <c r="L3" s="54" t="s">
        <v>9</v>
      </c>
      <c r="M3" s="39" t="s">
        <v>23</v>
      </c>
      <c r="N3" s="39" t="s">
        <v>12</v>
      </c>
      <c r="O3" s="47" t="s">
        <v>13</v>
      </c>
      <c r="P3" s="47" t="s">
        <v>8</v>
      </c>
      <c r="Q3" s="47" t="s">
        <v>19</v>
      </c>
      <c r="R3" s="49" t="s">
        <v>14</v>
      </c>
    </row>
    <row r="4" spans="1:18" s="6" customFormat="1" ht="15">
      <c r="A4" s="46"/>
      <c r="B4" s="46"/>
      <c r="C4" s="29"/>
      <c r="D4" s="46"/>
      <c r="E4" s="46"/>
      <c r="F4" s="46"/>
      <c r="G4" s="8" t="s">
        <v>28</v>
      </c>
      <c r="H4" s="8" t="s">
        <v>29</v>
      </c>
      <c r="I4" s="8" t="s">
        <v>30</v>
      </c>
      <c r="J4" s="40"/>
      <c r="K4" s="40"/>
      <c r="L4" s="55"/>
      <c r="M4" s="40" t="s">
        <v>15</v>
      </c>
      <c r="N4" s="40" t="s">
        <v>16</v>
      </c>
      <c r="O4" s="48" t="s">
        <v>17</v>
      </c>
      <c r="P4" s="48" t="s">
        <v>8</v>
      </c>
      <c r="Q4" s="47"/>
      <c r="R4" s="50"/>
    </row>
    <row r="5" spans="1:18" s="24" customFormat="1" ht="28.5">
      <c r="A5" s="26">
        <v>1</v>
      </c>
      <c r="B5" s="27"/>
      <c r="C5" s="29" t="s">
        <v>32</v>
      </c>
      <c r="D5" s="32" t="s">
        <v>31</v>
      </c>
      <c r="E5" s="21" t="s">
        <v>38</v>
      </c>
      <c r="F5" s="21">
        <v>1000</v>
      </c>
      <c r="G5" s="22">
        <v>37</v>
      </c>
      <c r="H5" s="22">
        <v>37.5</v>
      </c>
      <c r="I5" s="22">
        <v>38.1</v>
      </c>
      <c r="J5" s="13">
        <f t="shared" ref="J5:J10" si="0">MIN(G5:I5)</f>
        <v>37</v>
      </c>
      <c r="K5" s="13">
        <f t="shared" ref="K5:K10" si="1">J5*(1+L5)</f>
        <v>37</v>
      </c>
      <c r="L5" s="23">
        <v>0</v>
      </c>
      <c r="M5" s="25">
        <f t="shared" ref="M5:M10" si="2">AVERAGE(G5:I5)*(1+L5)</f>
        <v>37.533333333333331</v>
      </c>
      <c r="N5" s="25">
        <f t="shared" ref="N5:N10" si="3">STDEV(G5:I5)</f>
        <v>0.55075705472861092</v>
      </c>
      <c r="O5" s="9">
        <f t="shared" ref="O5:O10" si="4">N5/M5</f>
        <v>1.4673811404847539E-2</v>
      </c>
      <c r="P5" s="10">
        <f t="shared" ref="P5:P10" si="5">MIN(G5,H5,I5)</f>
        <v>37</v>
      </c>
      <c r="Q5" s="22">
        <f>P5</f>
        <v>37</v>
      </c>
      <c r="R5" s="22">
        <f>Q5*F5</f>
        <v>37000</v>
      </c>
    </row>
    <row r="6" spans="1:18" s="24" customFormat="1" ht="28.5">
      <c r="A6" s="35">
        <v>2</v>
      </c>
      <c r="B6" s="27"/>
      <c r="C6" s="36" t="s">
        <v>32</v>
      </c>
      <c r="D6" s="32" t="s">
        <v>33</v>
      </c>
      <c r="E6" s="21" t="s">
        <v>38</v>
      </c>
      <c r="F6" s="28" t="s">
        <v>39</v>
      </c>
      <c r="G6" s="22">
        <v>37</v>
      </c>
      <c r="H6" s="22">
        <v>37.5</v>
      </c>
      <c r="I6" s="22">
        <v>38.1</v>
      </c>
      <c r="J6" s="13">
        <f t="shared" si="0"/>
        <v>37</v>
      </c>
      <c r="K6" s="13">
        <f t="shared" si="1"/>
        <v>37</v>
      </c>
      <c r="L6" s="23">
        <v>0</v>
      </c>
      <c r="M6" s="25">
        <f t="shared" si="2"/>
        <v>37.533333333333331</v>
      </c>
      <c r="N6" s="25">
        <f t="shared" si="3"/>
        <v>0.55075705472861092</v>
      </c>
      <c r="O6" s="9">
        <f t="shared" si="4"/>
        <v>1.4673811404847539E-2</v>
      </c>
      <c r="P6" s="10">
        <f t="shared" si="5"/>
        <v>37</v>
      </c>
      <c r="Q6" s="22">
        <f t="shared" ref="Q6:Q10" si="6">P6</f>
        <v>37</v>
      </c>
      <c r="R6" s="22">
        <f t="shared" ref="R6:R10" si="7">Q6*F6</f>
        <v>74000</v>
      </c>
    </row>
    <row r="7" spans="1:18" s="24" customFormat="1" ht="28.5">
      <c r="A7" s="35">
        <v>3</v>
      </c>
      <c r="B7" s="34"/>
      <c r="C7" s="36" t="s">
        <v>32</v>
      </c>
      <c r="D7" s="32" t="s">
        <v>34</v>
      </c>
      <c r="E7" s="21" t="s">
        <v>38</v>
      </c>
      <c r="F7" s="28" t="s">
        <v>40</v>
      </c>
      <c r="G7" s="22">
        <v>37</v>
      </c>
      <c r="H7" s="22">
        <v>37.5</v>
      </c>
      <c r="I7" s="22">
        <v>38.1</v>
      </c>
      <c r="J7" s="13">
        <f t="shared" ref="J7:J9" si="8">MIN(G7:I7)</f>
        <v>37</v>
      </c>
      <c r="K7" s="13">
        <f t="shared" ref="K7:K9" si="9">J7*(1+L7)</f>
        <v>37</v>
      </c>
      <c r="L7" s="23">
        <v>0</v>
      </c>
      <c r="M7" s="33">
        <f t="shared" ref="M7:M9" si="10">AVERAGE(G7:I7)*(1+L7)</f>
        <v>37.533333333333331</v>
      </c>
      <c r="N7" s="33">
        <f t="shared" ref="N7:N9" si="11">STDEV(G7:I7)</f>
        <v>0.55075705472861092</v>
      </c>
      <c r="O7" s="9">
        <f t="shared" ref="O7:O9" si="12">N7/M7</f>
        <v>1.4673811404847539E-2</v>
      </c>
      <c r="P7" s="10">
        <f t="shared" ref="P7:P9" si="13">MIN(G7,H7,I7)</f>
        <v>37</v>
      </c>
      <c r="Q7" s="22">
        <f t="shared" ref="Q7:Q9" si="14">P7</f>
        <v>37</v>
      </c>
      <c r="R7" s="22">
        <f t="shared" ref="R7:R9" si="15">Q7*F7</f>
        <v>148000</v>
      </c>
    </row>
    <row r="8" spans="1:18" s="24" customFormat="1" ht="28.5">
      <c r="A8" s="35">
        <v>4</v>
      </c>
      <c r="B8" s="34"/>
      <c r="C8" s="36" t="s">
        <v>32</v>
      </c>
      <c r="D8" s="32" t="s">
        <v>35</v>
      </c>
      <c r="E8" s="21" t="s">
        <v>38</v>
      </c>
      <c r="F8" s="28" t="s">
        <v>41</v>
      </c>
      <c r="G8" s="22">
        <v>41.16</v>
      </c>
      <c r="H8" s="22">
        <v>42</v>
      </c>
      <c r="I8" s="22">
        <v>42.2</v>
      </c>
      <c r="J8" s="13">
        <f t="shared" si="8"/>
        <v>41.16</v>
      </c>
      <c r="K8" s="13">
        <f t="shared" si="9"/>
        <v>41.16</v>
      </c>
      <c r="L8" s="23">
        <v>0</v>
      </c>
      <c r="M8" s="33">
        <f t="shared" si="10"/>
        <v>41.786666666666669</v>
      </c>
      <c r="N8" s="33">
        <f t="shared" si="11"/>
        <v>0.55184538897533308</v>
      </c>
      <c r="O8" s="9">
        <f t="shared" si="12"/>
        <v>1.3206255320086145E-2</v>
      </c>
      <c r="P8" s="10">
        <f t="shared" si="13"/>
        <v>41.16</v>
      </c>
      <c r="Q8" s="22">
        <f t="shared" si="14"/>
        <v>41.16</v>
      </c>
      <c r="R8" s="22">
        <f t="shared" si="15"/>
        <v>41160</v>
      </c>
    </row>
    <row r="9" spans="1:18" s="24" customFormat="1" ht="28.5">
      <c r="A9" s="35">
        <v>5</v>
      </c>
      <c r="B9" s="34"/>
      <c r="C9" s="36" t="s">
        <v>32</v>
      </c>
      <c r="D9" s="32" t="s">
        <v>34</v>
      </c>
      <c r="E9" s="21" t="s">
        <v>38</v>
      </c>
      <c r="F9" s="28" t="s">
        <v>40</v>
      </c>
      <c r="G9" s="22">
        <v>37</v>
      </c>
      <c r="H9" s="22">
        <v>37.5</v>
      </c>
      <c r="I9" s="22">
        <v>38.1</v>
      </c>
      <c r="J9" s="13">
        <f t="shared" si="8"/>
        <v>37</v>
      </c>
      <c r="K9" s="13">
        <f t="shared" si="9"/>
        <v>37</v>
      </c>
      <c r="L9" s="23">
        <v>0</v>
      </c>
      <c r="M9" s="33">
        <f t="shared" si="10"/>
        <v>37.533333333333331</v>
      </c>
      <c r="N9" s="33">
        <f t="shared" si="11"/>
        <v>0.55075705472861092</v>
      </c>
      <c r="O9" s="9">
        <f t="shared" si="12"/>
        <v>1.4673811404847539E-2</v>
      </c>
      <c r="P9" s="10">
        <f t="shared" si="13"/>
        <v>37</v>
      </c>
      <c r="Q9" s="22">
        <f t="shared" si="14"/>
        <v>37</v>
      </c>
      <c r="R9" s="22">
        <f t="shared" si="15"/>
        <v>148000</v>
      </c>
    </row>
    <row r="10" spans="1:18" s="24" customFormat="1" ht="85.5">
      <c r="A10" s="35">
        <v>6</v>
      </c>
      <c r="B10" s="27"/>
      <c r="C10" s="29" t="s">
        <v>37</v>
      </c>
      <c r="D10" s="36" t="s">
        <v>36</v>
      </c>
      <c r="E10" s="21" t="s">
        <v>38</v>
      </c>
      <c r="F10" s="28" t="s">
        <v>42</v>
      </c>
      <c r="G10" s="22">
        <v>41626.68</v>
      </c>
      <c r="H10" s="22">
        <v>41800</v>
      </c>
      <c r="I10" s="22">
        <v>41950</v>
      </c>
      <c r="J10" s="13">
        <f t="shared" si="0"/>
        <v>41626.68</v>
      </c>
      <c r="K10" s="13">
        <f t="shared" si="1"/>
        <v>41626.68</v>
      </c>
      <c r="L10" s="23">
        <v>0</v>
      </c>
      <c r="M10" s="25">
        <f t="shared" si="2"/>
        <v>41792.226666666662</v>
      </c>
      <c r="N10" s="25">
        <f t="shared" si="3"/>
        <v>161.80010547998194</v>
      </c>
      <c r="O10" s="9">
        <f t="shared" si="4"/>
        <v>3.8715358904059818E-3</v>
      </c>
      <c r="P10" s="10">
        <f t="shared" si="5"/>
        <v>41626.68</v>
      </c>
      <c r="Q10" s="22">
        <f t="shared" si="6"/>
        <v>41626.68</v>
      </c>
      <c r="R10" s="22">
        <f t="shared" si="7"/>
        <v>124880.04000000001</v>
      </c>
    </row>
    <row r="11" spans="1:18" s="6" customFormat="1" ht="15">
      <c r="A11" s="14"/>
      <c r="B11" s="14"/>
      <c r="C11" s="14"/>
      <c r="D11" s="14"/>
      <c r="E11" s="14"/>
      <c r="F11" s="15" t="s">
        <v>18</v>
      </c>
      <c r="G11" s="18"/>
      <c r="H11" s="18"/>
      <c r="I11" s="18"/>
      <c r="J11" s="19"/>
      <c r="K11" s="19"/>
      <c r="L11" s="17"/>
      <c r="M11" s="16"/>
      <c r="N11" s="51" t="s">
        <v>24</v>
      </c>
      <c r="O11" s="51"/>
      <c r="P11" s="51"/>
      <c r="Q11" s="51"/>
      <c r="R11" s="20">
        <f>SUM(R5:R10)</f>
        <v>573040.04</v>
      </c>
    </row>
    <row r="12" spans="1:18" ht="37.5" customHeight="1">
      <c r="A12" s="41" t="s">
        <v>43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11"/>
      <c r="Q12" s="11"/>
      <c r="R12" s="12"/>
    </row>
    <row r="13" spans="1:18" ht="82.5" customHeight="1">
      <c r="A13" s="38" t="s">
        <v>25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11"/>
      <c r="Q13" s="11"/>
    </row>
    <row r="14" spans="1:18" ht="48" customHeight="1">
      <c r="A14" s="42" t="s">
        <v>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</row>
    <row r="15" spans="1:18" ht="31.5">
      <c r="D15" s="1" t="s">
        <v>2</v>
      </c>
      <c r="E15" s="4" t="s">
        <v>1</v>
      </c>
      <c r="F15" s="37" t="s">
        <v>3</v>
      </c>
      <c r="G15" s="37"/>
    </row>
    <row r="16" spans="1:18">
      <c r="E16" s="4" t="s">
        <v>4</v>
      </c>
      <c r="F16" s="37" t="s">
        <v>5</v>
      </c>
      <c r="G16" s="37"/>
    </row>
    <row r="17" spans="1:15">
      <c r="J17" s="1"/>
      <c r="K17" s="1"/>
      <c r="L17" s="1"/>
      <c r="M17" s="1"/>
    </row>
    <row r="19" spans="1:15">
      <c r="A19" s="45"/>
      <c r="B19" s="45"/>
      <c r="C19" s="31"/>
      <c r="D19" s="43"/>
      <c r="E19" s="43"/>
      <c r="F19" s="43"/>
    </row>
    <row r="20" spans="1:15">
      <c r="A20" s="2"/>
      <c r="B20" s="2"/>
      <c r="C20" s="2"/>
      <c r="D20" s="2"/>
      <c r="E20" s="5"/>
    </row>
    <row r="21" spans="1:15">
      <c r="A21" s="37"/>
      <c r="B21" s="37"/>
      <c r="C21" s="30"/>
      <c r="D21" s="44"/>
      <c r="E21" s="44"/>
      <c r="F21" s="44"/>
      <c r="G21" s="44"/>
    </row>
    <row r="22" spans="1:1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</sheetData>
  <sheetProtection selectLockedCells="1" selectUnlockedCells="1"/>
  <mergeCells count="28">
    <mergeCell ref="A1:O1"/>
    <mergeCell ref="A2:O2"/>
    <mergeCell ref="O3:O4"/>
    <mergeCell ref="A3:A4"/>
    <mergeCell ref="B3:B4"/>
    <mergeCell ref="D3:D4"/>
    <mergeCell ref="K3:K4"/>
    <mergeCell ref="L3:L4"/>
    <mergeCell ref="Q3:Q4"/>
    <mergeCell ref="P3:P4"/>
    <mergeCell ref="R3:R4"/>
    <mergeCell ref="N11:Q11"/>
    <mergeCell ref="F16:G16"/>
    <mergeCell ref="A21:B21"/>
    <mergeCell ref="A13:O13"/>
    <mergeCell ref="M3:M4"/>
    <mergeCell ref="N3:N4"/>
    <mergeCell ref="A22:O22"/>
    <mergeCell ref="A12:O12"/>
    <mergeCell ref="A14:O14"/>
    <mergeCell ref="D19:F19"/>
    <mergeCell ref="D21:G21"/>
    <mergeCell ref="F15:G15"/>
    <mergeCell ref="A19:B19"/>
    <mergeCell ref="E3:E4"/>
    <mergeCell ref="F3:F4"/>
    <mergeCell ref="G3:I3"/>
    <mergeCell ref="J3:J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2026-07-23T07:57:21Z</dcterms:modified>
</cp:coreProperties>
</file>